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AAAA-zaloha FLASH disk 1.7.2008\akce\BERNARTICE-SKOLA\KIF - sokolovna 2026\rozpocet\"/>
    </mc:Choice>
  </mc:AlternateContent>
  <bookViews>
    <workbookView xWindow="0" yWindow="0" windowWidth="16800" windowHeight="82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list'!#REF!</definedName>
    <definedName name="Dil">Rekapitulace!$A$6</definedName>
    <definedName name="Dodavka">Rekapitulace!$G$38</definedName>
    <definedName name="Dodavka0">Položky!#REF!</definedName>
    <definedName name="HSV">Rekapitulace!$E$38</definedName>
    <definedName name="HSV0">Položky!#REF!</definedName>
    <definedName name="HZS">Rekapitulace!$I$38</definedName>
    <definedName name="HZS0">Položky!#REF!</definedName>
    <definedName name="JKSO">'Krycí list'!$G$2</definedName>
    <definedName name="MJ">'Krycí list'!$G$5</definedName>
    <definedName name="Mont">Rekapitulace!$H$38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Objednatel">'Krycí list'!$C$10</definedName>
    <definedName name="PocetMJ">'Krycí list'!$G$6</definedName>
    <definedName name="Poznamka">'Krycí list'!#REF!</definedName>
    <definedName name="_xlnm.Print_Area" localSheetId="0">'Krycí list'!$A$1:$G$40</definedName>
    <definedName name="_xlnm.Print_Area" localSheetId="2">Položky!$A$1:$G$548</definedName>
    <definedName name="_xlnm.Print_Area" localSheetId="1">Rekapitulace!$A$1:$I$54</definedName>
    <definedName name="_xlnm.Print_Titles" localSheetId="2">Položky!$1:$6</definedName>
    <definedName name="_xlnm.Print_Titles" localSheetId="1">Rekapitulace!$1:$6</definedName>
    <definedName name="Projektant">'Krycí list'!$C$8</definedName>
    <definedName name="PSV">Rekapitulace!$F$38</definedName>
    <definedName name="PSV0">Položky!#REF!</definedName>
    <definedName name="SazbaDPH1">'Krycí list'!$C$35</definedName>
    <definedName name="SazbaDPH2">'Krycí list'!$C$37</definedName>
    <definedName name="SloupecCC">Položky!$G$6</definedName>
    <definedName name="SloupecCisloPol">Položky!$B$6</definedName>
    <definedName name="SloupecCH">Položky!#REF!</definedName>
    <definedName name="SloupecJC">Položky!$F$6</definedName>
    <definedName name="SloupecJH">Položky!#REF!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Rekapitulace!$H$53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list'!$F$37</definedName>
    <definedName name="Zaklad5">'Krycí list'!$F$35</definedName>
    <definedName name="Zhotovitel">'Krycí list'!$C$11:$E$11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G441" i="3" l="1"/>
  <c r="G442" i="3"/>
  <c r="G443" i="3"/>
  <c r="G444" i="3"/>
  <c r="G445" i="3"/>
  <c r="G446" i="3"/>
  <c r="G447" i="3"/>
  <c r="G448" i="3"/>
  <c r="G449" i="3"/>
  <c r="G450" i="3"/>
  <c r="G440" i="3"/>
  <c r="G437" i="3"/>
  <c r="F438" i="3" l="1"/>
  <c r="D21" i="1" l="1"/>
  <c r="D20" i="1"/>
  <c r="D19" i="1"/>
  <c r="D18" i="1"/>
  <c r="D17" i="1"/>
  <c r="D16" i="1"/>
  <c r="D15" i="1"/>
  <c r="G547" i="3"/>
  <c r="G546" i="3"/>
  <c r="G545" i="3"/>
  <c r="G544" i="3"/>
  <c r="B37" i="2"/>
  <c r="A37" i="2"/>
  <c r="C548" i="3"/>
  <c r="G519" i="3"/>
  <c r="G515" i="3"/>
  <c r="G514" i="3"/>
  <c r="B36" i="2"/>
  <c r="A36" i="2"/>
  <c r="C542" i="3"/>
  <c r="G510" i="3"/>
  <c r="B35" i="2"/>
  <c r="A35" i="2"/>
  <c r="G512" i="3"/>
  <c r="F35" i="2" s="1"/>
  <c r="C512" i="3"/>
  <c r="G507" i="3"/>
  <c r="G505" i="3"/>
  <c r="G495" i="3"/>
  <c r="B34" i="2"/>
  <c r="A34" i="2"/>
  <c r="C508" i="3"/>
  <c r="G492" i="3"/>
  <c r="G490" i="3"/>
  <c r="G487" i="3"/>
  <c r="G484" i="3"/>
  <c r="B33" i="2"/>
  <c r="A33" i="2"/>
  <c r="C493" i="3"/>
  <c r="G478" i="3"/>
  <c r="G482" i="3" s="1"/>
  <c r="F32" i="2" s="1"/>
  <c r="B32" i="2"/>
  <c r="A32" i="2"/>
  <c r="C482" i="3"/>
  <c r="G475" i="3"/>
  <c r="G473" i="3"/>
  <c r="G469" i="3"/>
  <c r="B31" i="2"/>
  <c r="A31" i="2"/>
  <c r="C476" i="3"/>
  <c r="G466" i="3"/>
  <c r="G464" i="3"/>
  <c r="G456" i="3"/>
  <c r="B30" i="2"/>
  <c r="A30" i="2"/>
  <c r="C467" i="3"/>
  <c r="G453" i="3"/>
  <c r="G452" i="3"/>
  <c r="G451" i="3"/>
  <c r="G438" i="3"/>
  <c r="G436" i="3"/>
  <c r="G433" i="3"/>
  <c r="G432" i="3"/>
  <c r="G430" i="3"/>
  <c r="G428" i="3"/>
  <c r="B29" i="2"/>
  <c r="A29" i="2"/>
  <c r="C454" i="3"/>
  <c r="G425" i="3"/>
  <c r="G420" i="3"/>
  <c r="B28" i="2"/>
  <c r="A28" i="2"/>
  <c r="C426" i="3"/>
  <c r="G417" i="3"/>
  <c r="G416" i="3"/>
  <c r="G413" i="3"/>
  <c r="G412" i="3"/>
  <c r="G410" i="3"/>
  <c r="G408" i="3"/>
  <c r="G406" i="3"/>
  <c r="G405" i="3"/>
  <c r="G404" i="3"/>
  <c r="G401" i="3"/>
  <c r="G397" i="3"/>
  <c r="G396" i="3"/>
  <c r="G393" i="3"/>
  <c r="G391" i="3"/>
  <c r="G390" i="3"/>
  <c r="G386" i="3"/>
  <c r="B27" i="2"/>
  <c r="A27" i="2"/>
  <c r="C418" i="3"/>
  <c r="G383" i="3"/>
  <c r="G381" i="3"/>
  <c r="G376" i="3"/>
  <c r="G372" i="3"/>
  <c r="G371" i="3"/>
  <c r="G369" i="3"/>
  <c r="G368" i="3"/>
  <c r="G365" i="3"/>
  <c r="G364" i="3"/>
  <c r="G361" i="3"/>
  <c r="G359" i="3"/>
  <c r="B26" i="2"/>
  <c r="A26" i="2"/>
  <c r="C384" i="3"/>
  <c r="G356" i="3"/>
  <c r="G355" i="3"/>
  <c r="B25" i="2"/>
  <c r="A25" i="2"/>
  <c r="C357" i="3"/>
  <c r="G352" i="3"/>
  <c r="G353" i="3" s="1"/>
  <c r="F24" i="2" s="1"/>
  <c r="B24" i="2"/>
  <c r="A24" i="2"/>
  <c r="C353" i="3"/>
  <c r="G349" i="3"/>
  <c r="G350" i="3" s="1"/>
  <c r="F23" i="2" s="1"/>
  <c r="B23" i="2"/>
  <c r="A23" i="2"/>
  <c r="C350" i="3"/>
  <c r="G346" i="3"/>
  <c r="G344" i="3"/>
  <c r="G342" i="3"/>
  <c r="G340" i="3"/>
  <c r="G338" i="3"/>
  <c r="G331" i="3"/>
  <c r="G328" i="3"/>
  <c r="G324" i="3"/>
  <c r="B22" i="2"/>
  <c r="A22" i="2"/>
  <c r="C347" i="3"/>
  <c r="G321" i="3"/>
  <c r="G319" i="3"/>
  <c r="G317" i="3"/>
  <c r="B21" i="2"/>
  <c r="A21" i="2"/>
  <c r="C322" i="3"/>
  <c r="G314" i="3"/>
  <c r="G315" i="3" s="1"/>
  <c r="E20" i="2" s="1"/>
  <c r="B20" i="2"/>
  <c r="A20" i="2"/>
  <c r="C315" i="3"/>
  <c r="G310" i="3"/>
  <c r="G308" i="3"/>
  <c r="G306" i="3"/>
  <c r="G304" i="3"/>
  <c r="B19" i="2"/>
  <c r="A19" i="2"/>
  <c r="C312" i="3"/>
  <c r="G301" i="3"/>
  <c r="G298" i="3"/>
  <c r="G291" i="3"/>
  <c r="G283" i="3"/>
  <c r="G281" i="3"/>
  <c r="G278" i="3"/>
  <c r="G276" i="3"/>
  <c r="G274" i="3"/>
  <c r="G272" i="3"/>
  <c r="G270" i="3"/>
  <c r="G269" i="3"/>
  <c r="G266" i="3"/>
  <c r="G265" i="3"/>
  <c r="G263" i="3"/>
  <c r="G261" i="3"/>
  <c r="B18" i="2"/>
  <c r="A18" i="2"/>
  <c r="C302" i="3"/>
  <c r="G257" i="3"/>
  <c r="G255" i="3"/>
  <c r="B17" i="2"/>
  <c r="A17" i="2"/>
  <c r="C259" i="3"/>
  <c r="G252" i="3"/>
  <c r="G250" i="3"/>
  <c r="G249" i="3"/>
  <c r="G248" i="3"/>
  <c r="G246" i="3"/>
  <c r="G245" i="3"/>
  <c r="G244" i="3"/>
  <c r="G242" i="3"/>
  <c r="G241" i="3"/>
  <c r="G240" i="3"/>
  <c r="G239" i="3"/>
  <c r="G238" i="3"/>
  <c r="B16" i="2"/>
  <c r="A16" i="2"/>
  <c r="C253" i="3"/>
  <c r="G235" i="3"/>
  <c r="G234" i="3"/>
  <c r="G233" i="3"/>
  <c r="G232" i="3"/>
  <c r="G231" i="3"/>
  <c r="G230" i="3"/>
  <c r="G229" i="3"/>
  <c r="G228" i="3"/>
  <c r="G227" i="3"/>
  <c r="G226" i="3"/>
  <c r="G225" i="3"/>
  <c r="B15" i="2"/>
  <c r="A15" i="2"/>
  <c r="C236" i="3"/>
  <c r="G221" i="3"/>
  <c r="G218" i="3"/>
  <c r="G216" i="3"/>
  <c r="G215" i="3"/>
  <c r="G214" i="3"/>
  <c r="G213" i="3"/>
  <c r="G211" i="3"/>
  <c r="G209" i="3"/>
  <c r="G206" i="3"/>
  <c r="G204" i="3"/>
  <c r="B14" i="2"/>
  <c r="A14" i="2"/>
  <c r="C223" i="3"/>
  <c r="G184" i="3"/>
  <c r="G180" i="3"/>
  <c r="G179" i="3"/>
  <c r="G176" i="3"/>
  <c r="G174" i="3"/>
  <c r="G168" i="3"/>
  <c r="G166" i="3"/>
  <c r="G164" i="3"/>
  <c r="B13" i="2"/>
  <c r="A13" i="2"/>
  <c r="C202" i="3"/>
  <c r="G160" i="3"/>
  <c r="G149" i="3"/>
  <c r="G148" i="3"/>
  <c r="B12" i="2"/>
  <c r="A12" i="2"/>
  <c r="C162" i="3"/>
  <c r="G144" i="3"/>
  <c r="G142" i="3"/>
  <c r="G140" i="3"/>
  <c r="G138" i="3"/>
  <c r="G137" i="3"/>
  <c r="G135" i="3"/>
  <c r="G133" i="3"/>
  <c r="G132" i="3"/>
  <c r="G131" i="3"/>
  <c r="G130" i="3"/>
  <c r="G127" i="3"/>
  <c r="B11" i="2"/>
  <c r="A11" i="2"/>
  <c r="C146" i="3"/>
  <c r="G124" i="3"/>
  <c r="G120" i="3"/>
  <c r="G118" i="3"/>
  <c r="G116" i="3"/>
  <c r="G115" i="3"/>
  <c r="B10" i="2"/>
  <c r="A10" i="2"/>
  <c r="C125" i="3"/>
  <c r="G103" i="3"/>
  <c r="G96" i="3"/>
  <c r="G95" i="3"/>
  <c r="G93" i="3"/>
  <c r="G91" i="3"/>
  <c r="G89" i="3"/>
  <c r="G88" i="3"/>
  <c r="G84" i="3"/>
  <c r="G82" i="3"/>
  <c r="G80" i="3"/>
  <c r="G72" i="3"/>
  <c r="G69" i="3"/>
  <c r="G67" i="3"/>
  <c r="G64" i="3"/>
  <c r="G61" i="3"/>
  <c r="G59" i="3"/>
  <c r="G54" i="3"/>
  <c r="B9" i="2"/>
  <c r="A9" i="2"/>
  <c r="C113" i="3"/>
  <c r="G50" i="3"/>
  <c r="G49" i="3"/>
  <c r="G47" i="3"/>
  <c r="G44" i="3"/>
  <c r="G41" i="3"/>
  <c r="G39" i="3"/>
  <c r="G38" i="3"/>
  <c r="B8" i="2"/>
  <c r="A8" i="2"/>
  <c r="C52" i="3"/>
  <c r="G33" i="3"/>
  <c r="G32" i="3"/>
  <c r="G31" i="3"/>
  <c r="G28" i="3"/>
  <c r="G27" i="3"/>
  <c r="G25" i="3"/>
  <c r="G23" i="3"/>
  <c r="G19" i="3"/>
  <c r="G17" i="3"/>
  <c r="G14" i="3"/>
  <c r="G12" i="3"/>
  <c r="G10" i="3"/>
  <c r="H38" i="2"/>
  <c r="C17" i="1" s="1"/>
  <c r="G8" i="3"/>
  <c r="B7" i="2"/>
  <c r="A7" i="2"/>
  <c r="C36" i="3"/>
  <c r="E4" i="3"/>
  <c r="C4" i="3"/>
  <c r="F3" i="3"/>
  <c r="C3" i="3"/>
  <c r="C2" i="2"/>
  <c r="C1" i="2"/>
  <c r="C38" i="1"/>
  <c r="F38" i="1" s="1"/>
  <c r="G357" i="3" l="1"/>
  <c r="F25" i="2" s="1"/>
  <c r="G467" i="3"/>
  <c r="F30" i="2" s="1"/>
  <c r="G493" i="3"/>
  <c r="F33" i="2" s="1"/>
  <c r="G36" i="3"/>
  <c r="E7" i="2" s="1"/>
  <c r="G125" i="3"/>
  <c r="E10" i="2" s="1"/>
  <c r="G347" i="3"/>
  <c r="F22" i="2" s="1"/>
  <c r="G384" i="3"/>
  <c r="F26" i="2" s="1"/>
  <c r="G162" i="3"/>
  <c r="E12" i="2" s="1"/>
  <c r="G312" i="3"/>
  <c r="E19" i="2" s="1"/>
  <c r="G322" i="3"/>
  <c r="F21" i="2" s="1"/>
  <c r="G418" i="3"/>
  <c r="F27" i="2" s="1"/>
  <c r="G508" i="3"/>
  <c r="F34" i="2" s="1"/>
  <c r="G113" i="3"/>
  <c r="E9" i="2" s="1"/>
  <c r="G223" i="3"/>
  <c r="E14" i="2" s="1"/>
  <c r="G426" i="3"/>
  <c r="F28" i="2" s="1"/>
  <c r="G52" i="3"/>
  <c r="E8" i="2" s="1"/>
  <c r="G202" i="3"/>
  <c r="E13" i="2" s="1"/>
  <c r="G476" i="3"/>
  <c r="F31" i="2" s="1"/>
  <c r="G548" i="3"/>
  <c r="E37" i="2" s="1"/>
  <c r="G542" i="3"/>
  <c r="F36" i="2" s="1"/>
  <c r="G259" i="3"/>
  <c r="E17" i="2" s="1"/>
  <c r="G146" i="3"/>
  <c r="E11" i="2" s="1"/>
  <c r="G454" i="3"/>
  <c r="F29" i="2" s="1"/>
  <c r="G302" i="3"/>
  <c r="E18" i="2" s="1"/>
  <c r="G236" i="3"/>
  <c r="E15" i="2" s="1"/>
  <c r="G253" i="3"/>
  <c r="E16" i="2" s="1"/>
  <c r="I38" i="2"/>
  <c r="C21" i="1" s="1"/>
  <c r="G38" i="2"/>
  <c r="C18" i="1" s="1"/>
  <c r="F38" i="2" l="1"/>
  <c r="C16" i="1" s="1"/>
  <c r="E38" i="2"/>
  <c r="G52" i="2" s="1"/>
  <c r="I52" i="2" s="1"/>
  <c r="G45" i="2" l="1"/>
  <c r="I45" i="2" s="1"/>
  <c r="G17" i="1" s="1"/>
  <c r="G47" i="2"/>
  <c r="I47" i="2" s="1"/>
  <c r="G19" i="1" s="1"/>
  <c r="G44" i="2"/>
  <c r="I44" i="2" s="1"/>
  <c r="G16" i="1" s="1"/>
  <c r="G50" i="2"/>
  <c r="I50" i="2" s="1"/>
  <c r="C15" i="1"/>
  <c r="C19" i="1" s="1"/>
  <c r="C22" i="1" s="1"/>
  <c r="G46" i="2"/>
  <c r="I46" i="2" s="1"/>
  <c r="G18" i="1" s="1"/>
  <c r="G51" i="2"/>
  <c r="I51" i="2" s="1"/>
  <c r="G49" i="2"/>
  <c r="I49" i="2" s="1"/>
  <c r="G21" i="1" s="1"/>
  <c r="G48" i="2"/>
  <c r="I48" i="2" s="1"/>
  <c r="G20" i="1" s="1"/>
  <c r="G43" i="2"/>
  <c r="I43" i="2" s="1"/>
  <c r="G15" i="1" s="1"/>
  <c r="H53" i="2" l="1"/>
  <c r="G23" i="1" s="1"/>
  <c r="G22" i="1" s="1"/>
  <c r="C23" i="1" l="1"/>
  <c r="F35" i="1" s="1"/>
  <c r="F36" i="1" s="1"/>
  <c r="F39" i="1" l="1"/>
</calcChain>
</file>

<file path=xl/sharedStrings.xml><?xml version="1.0" encoding="utf-8"?>
<sst xmlns="http://schemas.openxmlformats.org/spreadsheetml/2006/main" count="1102" uniqueCount="810">
  <si>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</si>
  <si>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</si>
  <si>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</si>
  <si>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</si>
  <si>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</si>
  <si>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</si>
  <si>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</si>
  <si>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</si>
  <si>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</si>
  <si>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</si>
  <si>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</si>
  <si>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</si>
  <si>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</si>
  <si>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</si>
  <si>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</si>
  <si>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</si>
  <si>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</si>
  <si>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</si>
  <si>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</si>
  <si>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</si>
  <si>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</si>
  <si>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</si>
  <si>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</si>
  <si>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</si>
  <si>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</si>
  <si>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</si>
  <si>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</si>
  <si>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</si>
  <si>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</si>
  <si>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</si>
  <si>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</si>
  <si>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</si>
  <si>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</si>
  <si>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</si>
  <si>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</si>
  <si>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Za zhotovitele</t>
  </si>
  <si>
    <t>Za objednatele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</si>
  <si>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</si>
  <si>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</si>
  <si>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</si>
  <si>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</si>
  <si>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</si>
  <si>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</si>
  <si>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</si>
  <si>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</si>
  <si>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</si>
  <si>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</si>
  <si>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</si>
  <si>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</si>
  <si>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</si>
  <si>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</si>
  <si>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</si>
  <si>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</si>
  <si>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</si>
  <si>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</si>
  <si>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</si>
  <si>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</si>
  <si>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</si>
  <si>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</si>
  <si>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</si>
  <si>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</si>
  <si>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</si>
  <si>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</si>
  <si>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</si>
  <si>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</si>
  <si>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</si>
  <si>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</si>
  <si>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</si>
  <si>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</si>
  <si>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</si>
  <si>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</si>
  <si>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</si>
  <si>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</si>
  <si>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Modernizace sokolovny Bernartice</t>
  </si>
  <si>
    <t>SO01</t>
  </si>
  <si>
    <t>Modernizace sokolovny</t>
  </si>
  <si>
    <t>121101100R00</t>
  </si>
  <si>
    <t>Sejmutí ornice, pl. do 400 m2, přemístění do 50 m</t>
  </si>
  <si>
    <t>m3</t>
  </si>
  <si>
    <t>přístavba:0,2*20*6</t>
  </si>
  <si>
    <t>122202201R00</t>
  </si>
  <si>
    <t>Odkopávky pro silnice v hor. 3 do 100 m3</t>
  </si>
  <si>
    <t>dláž.chodník:0,3*1,2*(19+38)</t>
  </si>
  <si>
    <t>122202209R00</t>
  </si>
  <si>
    <t>Příplatek za lepivost - odkop. pro silnice v hor.3</t>
  </si>
  <si>
    <t>pro pol.č. 2-50%:20,52*0,5</t>
  </si>
  <si>
    <t>132201110R00</t>
  </si>
  <si>
    <t>Hloubení rýh š.do 60 cm v hor.3 do 50 m3, STROJNĚ</t>
  </si>
  <si>
    <t>pro zákl.pásy:1,0*0,7*(18,35+4,25*3)</t>
  </si>
  <si>
    <t>¨pro drenáž:1,0*0,9*18,35</t>
  </si>
  <si>
    <t>132201119R00</t>
  </si>
  <si>
    <t>Příplatek za lepivost - hloubení rýh 60 cm v hor.3</t>
  </si>
  <si>
    <t>38,285*0,5</t>
  </si>
  <si>
    <t>132201212R00</t>
  </si>
  <si>
    <t>Hloubení rýh š.do 200 cm hor.3 do 1000m3,STROJNĚ</t>
  </si>
  <si>
    <t>vodovod:1,3*(12,6+3,2)*1,5</t>
  </si>
  <si>
    <t>dešťová kanalizace:0,8*1,2*(36+2+19+10,9+32)</t>
  </si>
  <si>
    <t>splašková+dešťová:0,8*1,2*(9,2+33,6+8,95+25)</t>
  </si>
  <si>
    <t>132201219R00</t>
  </si>
  <si>
    <t>Příplatek za lepivost - hloubení rýh 200cm v hor.3</t>
  </si>
  <si>
    <t>151101101R00</t>
  </si>
  <si>
    <t>Pažení a rozepření stěn rýh - příložné - hl. do 2m</t>
  </si>
  <si>
    <t>m2</t>
  </si>
  <si>
    <t>151101111R00</t>
  </si>
  <si>
    <t>Odstranění pažení stěn rýh - příložné - hl. do 2 m</t>
  </si>
  <si>
    <t>174101101R00</t>
  </si>
  <si>
    <t>Zásyp jam, rýh, šachet se zhutněním</t>
  </si>
  <si>
    <t>výkopek:200,394</t>
  </si>
  <si>
    <t>odpočet podsypu a obsypu:-124,456</t>
  </si>
  <si>
    <t>175101101R00</t>
  </si>
  <si>
    <t>Obsyp potrubí bez prohození sypaniny</t>
  </si>
  <si>
    <t>175101109R00</t>
  </si>
  <si>
    <t>Příplatek za prohození sypaniny pro obsyp potrubí</t>
  </si>
  <si>
    <t>451572111R00</t>
  </si>
  <si>
    <t>Lože pod potrubí z kameniva těženého 0 - 4 mm</t>
  </si>
  <si>
    <t>vodovod:0,8*0,2*30,81</t>
  </si>
  <si>
    <t>2</t>
  </si>
  <si>
    <t>Základy a zvláštní zakládání</t>
  </si>
  <si>
    <t>212753114R00</t>
  </si>
  <si>
    <t>Montáž ohebné dren. trubky do rýhy DN 100,bez lože (vč. geotextílie)</t>
  </si>
  <si>
    <t>m</t>
  </si>
  <si>
    <t>271532212U00</t>
  </si>
  <si>
    <t>Násyp základ kamenivo hrubé 16-32mm</t>
  </si>
  <si>
    <t>drenáž:0,9*0,5*18,35</t>
  </si>
  <si>
    <t>271571111R00</t>
  </si>
  <si>
    <t>Polštář základu ze štěrkopísku tříděného</t>
  </si>
  <si>
    <t>0,15*0,6*( 18,35+4,25*3)</t>
  </si>
  <si>
    <t>vjezd do kotelny:1,6*1,0*0,2</t>
  </si>
  <si>
    <t>274313611R00</t>
  </si>
  <si>
    <t>Beton základových pasů prostý C 16/20</t>
  </si>
  <si>
    <t>0,9*0,6*9,7</t>
  </si>
  <si>
    <t>0,7*0,6*(18,35+8,05+3*4,25)</t>
  </si>
  <si>
    <t>274351215RT1</t>
  </si>
  <si>
    <t>Bednění stěn základových pasů - zřízení bednicí materiál prkna</t>
  </si>
  <si>
    <t>0,3*2*(9,7+8,05+18,35+3*4,25)</t>
  </si>
  <si>
    <t>274351216R00</t>
  </si>
  <si>
    <t>Bednění stěn základových pasů - odstranění</t>
  </si>
  <si>
    <t>28611223.A</t>
  </si>
  <si>
    <t>Trubka PVC drenážní flexibilní d 100 mm</t>
  </si>
  <si>
    <t>18,35*1,12</t>
  </si>
  <si>
    <t>3</t>
  </si>
  <si>
    <t>Svislé a kompletní konstrukce</t>
  </si>
  <si>
    <t>310239211R00</t>
  </si>
  <si>
    <t>Zazdívka otvorů plochy do 4 m2 cihlami na MVC</t>
  </si>
  <si>
    <t>demontáž větráků, zazdívka:0,5*0,6*0,6*3</t>
  </si>
  <si>
    <t>dozdívka okna:0,5*0,5*1,2</t>
  </si>
  <si>
    <t>zazdívka v chodně:0,3*0,8*2,0</t>
  </si>
  <si>
    <t>část C-zazdívka okna:0,4*1,9*1,0</t>
  </si>
  <si>
    <t>311271178RT4</t>
  </si>
  <si>
    <t>Zdivo z tvárnic porobet. tl. 40 cm tvárnice P 2 - 400, 599 x 249 x 375 mm</t>
  </si>
  <si>
    <t>byt:3,05*4,6</t>
  </si>
  <si>
    <t>311271184R00</t>
  </si>
  <si>
    <t>Zdivo z tvárnic porobet.+ PD tl. 450 mm</t>
  </si>
  <si>
    <t>přístavba:3,05*(18,45*2+4,6*2)</t>
  </si>
  <si>
    <t>odpočet otvorů:-(2,1*1,5*2+0,6*0,75*2+1,5*2,3+1,6*1,5*2+0,9*2,0)</t>
  </si>
  <si>
    <t>319201311R00</t>
  </si>
  <si>
    <t>Vyrovnání povrchu zdiva maltou tl.do 3 cm</t>
  </si>
  <si>
    <t>k pol.č. 64:</t>
  </si>
  <si>
    <t>cca 25% plochy:1235,785*0,25</t>
  </si>
  <si>
    <t>340239212RT2</t>
  </si>
  <si>
    <t>Zazdívka otvorů pl.4 m2,cihlami tl.zdi nad 10 cm s použitím suché maltové směsi</t>
  </si>
  <si>
    <t>příčka u WC:1,5*3,0</t>
  </si>
  <si>
    <t>342012321R00</t>
  </si>
  <si>
    <t>Příčka SDK tl. 125mm,ocel.kce,1x oplášť.,RB 12,5mm</t>
  </si>
  <si>
    <t>šatna učink. WC:3,0*(3,3+3,8)</t>
  </si>
  <si>
    <t>-(0,7*2,0+0,9*2,0)</t>
  </si>
  <si>
    <t>342255024RT1</t>
  </si>
  <si>
    <t>Příčky z desek porobet.tl. 10 cm desky P 2 - 500, 599 x 249 x 100 mm</t>
  </si>
  <si>
    <t>přístavba:3,0*(4,6+1,2+1,7+1,2*2)</t>
  </si>
  <si>
    <t>-(0,6*1,97*2+1,35*1,97)</t>
  </si>
  <si>
    <t>2,6*(4,6*2+0,125+1,6+2,75)</t>
  </si>
  <si>
    <t>-(0,6*1,97+0,8*1,97*2)</t>
  </si>
  <si>
    <t>Mezisoučet</t>
  </si>
  <si>
    <t>I.NP-soc.zaříz.:3,0*(2,1*2+3,0+2,5)</t>
  </si>
  <si>
    <t>342255028RT1</t>
  </si>
  <si>
    <t>Příčky z desek porobet. tl. 15 cm desky P 2 - 500, 599 x 249 x 150 mm</t>
  </si>
  <si>
    <t>I.NP- soc.zařízení:3,0*(5,0+1,8)</t>
  </si>
  <si>
    <t>342264051RT3</t>
  </si>
  <si>
    <t>Podhled sádrokartonový ocel. rošt na pásnicích vaz desky protipož. impreg. tl. 12,5 mm, bez izolace</t>
  </si>
  <si>
    <t>přístavba-kotelna:4,6*8,95</t>
  </si>
  <si>
    <t>342264051RT4</t>
  </si>
  <si>
    <t>Podhled sádrokartonový na zavěšenou ocel. konstr. desky požár. impreg. tl. 12,5 mm, bez izolace</t>
  </si>
  <si>
    <t>přístavba-byt:4,6*9,5</t>
  </si>
  <si>
    <t>0</t>
  </si>
  <si>
    <t>velký sál:17,75*10,6</t>
  </si>
  <si>
    <t>342264091R00</t>
  </si>
  <si>
    <t>Příplatek k podhledu sádrokart. za tl. desek 15 mm</t>
  </si>
  <si>
    <t>342266995R00</t>
  </si>
  <si>
    <t>Příplatek k obkladu za tloušťku izolace 5 - 8 cm</t>
  </si>
  <si>
    <t>velký sál:188,15</t>
  </si>
  <si>
    <t>346255121RT1</t>
  </si>
  <si>
    <t>Obklad věnců a překladů deskami porobet tl. 5 cm příčkovka P 4 - 600 600 x 250 x 50 + izol.iXPS 6cm</t>
  </si>
  <si>
    <t>46,1*0,2</t>
  </si>
  <si>
    <t>346255122RT1</t>
  </si>
  <si>
    <t>Obklad věnců a překladů deskami porobet tl. 7,5 cm příčkovka P 4 - 600 600 x 250 x 75</t>
  </si>
  <si>
    <t>765901221R00</t>
  </si>
  <si>
    <t>Zábrana parotěsná - sdk podhledy</t>
  </si>
  <si>
    <t>317121031-R</t>
  </si>
  <si>
    <t>Překlad z tvarovky U, výplň C 16/20</t>
  </si>
  <si>
    <t>přístavba:</t>
  </si>
  <si>
    <t>na tl.zdiva 450:</t>
  </si>
  <si>
    <t>dl. 1000mm:2*1,0</t>
  </si>
  <si>
    <t>dl. 1500mm:1*1,5</t>
  </si>
  <si>
    <t>dl. 2000mm:3*2,0</t>
  </si>
  <si>
    <t>dl. 2500mm:2*2,5</t>
  </si>
  <si>
    <t>342-001R</t>
  </si>
  <si>
    <t>Systémové WC přepážky - tl. stěn 35mm, v. 2,05m dveře do kabin š.60cm - cca 10 ks kabin</t>
  </si>
  <si>
    <t>bm</t>
  </si>
  <si>
    <t>1ks-příčka dl.2,8 s dveřmi :2,8</t>
  </si>
  <si>
    <t>4ks-příčka dl. 1,35:1,35*4</t>
  </si>
  <si>
    <t>2ks-příčka dl. 1m s dveřmi:1,0</t>
  </si>
  <si>
    <t>4ks-příčky dl. 0,85m s dveřmi:0,85*4</t>
  </si>
  <si>
    <t>2ks-zástěna dl.0,9m:0,9*2</t>
  </si>
  <si>
    <t>2ks-příčky dl. 1,8m s dveřmi:1,8*2</t>
  </si>
  <si>
    <t>1ks-příčka dl. 1,7 s dveřmi:1,7</t>
  </si>
  <si>
    <t>1ks-příčka dl. 1,7 s 2x dveře:1,7</t>
  </si>
  <si>
    <t>(výměra orientační:</t>
  </si>
  <si>
    <t>4</t>
  </si>
  <si>
    <t>Vodorovné konstrukce</t>
  </si>
  <si>
    <t>417320021RAA</t>
  </si>
  <si>
    <t>Ztužující věnec ŽB beton C 12/15, 40 x 20 cm bednění,výztuž 90 kg/m3 (vnitřní zdivo-přístavba)</t>
  </si>
  <si>
    <t>417320030RAA</t>
  </si>
  <si>
    <t>Ztužující věnec ŽB beton C 16/20, 200 x 265 mm bednění, výztuž 90 kg/m3</t>
  </si>
  <si>
    <t>přístavba:18,45*2+4,6*2</t>
  </si>
  <si>
    <t>430000000RAA</t>
  </si>
  <si>
    <t>Stupeň vyzděný 30 x 15 cm, včetně bednění, obklad stupň.dub tl 3cm, podst. štuk. + dřev.madlo</t>
  </si>
  <si>
    <t>schody mezi bistrem a přísálím :1,3*3</t>
  </si>
  <si>
    <t>430320030RAA</t>
  </si>
  <si>
    <t>Schodišťová konstrukce ŽB beton C 16/20 bednění, výztuž 90 kg/m3</t>
  </si>
  <si>
    <t>schody do bytu-přístavba-odkaz 14:0,3*0,5*(2,5+1,0*2)</t>
  </si>
  <si>
    <t>0,3*0,5*(0,7*2+1,2+0,4*2)</t>
  </si>
  <si>
    <t>schody na pódium zvenku - odkaz 13:0,3*0,5*1,6*2</t>
  </si>
  <si>
    <t>43-000R2</t>
  </si>
  <si>
    <t>M+D- čistící zóna - 100/75cm rohožka pryžová</t>
  </si>
  <si>
    <t>kpl</t>
  </si>
  <si>
    <t>5</t>
  </si>
  <si>
    <t>Komunikace</t>
  </si>
  <si>
    <t>564831111R00</t>
  </si>
  <si>
    <t>Podklad ze štěrkodrti po zhutnění tloušťky 10 cm</t>
  </si>
  <si>
    <t>dláž.chodník:1,0*(19+38)</t>
  </si>
  <si>
    <t>(kolem objektu):</t>
  </si>
  <si>
    <t>564861111R00</t>
  </si>
  <si>
    <t>Podklad ze štěrkodrti po zhutnění tloušťky 20 cm</t>
  </si>
  <si>
    <t>591211111R00</t>
  </si>
  <si>
    <t>Kladení dlažby drobné kostky,lože z kamen.tl. 5 cm</t>
  </si>
  <si>
    <t>596214211U00</t>
  </si>
  <si>
    <t>Klad vegetačních dlaž tl 80 &lt;100 m2</t>
  </si>
  <si>
    <t>632921913R00</t>
  </si>
  <si>
    <t>Dlažba z dlaždic betonových do štěrk., tl. 60 mm bet.dlažba 40/40</t>
  </si>
  <si>
    <t>okapový chodník-přístavba:0,4*14,5</t>
  </si>
  <si>
    <t>917461111R00</t>
  </si>
  <si>
    <t>Osaz. stoj. obrub. kam. s opěrou, lože z C 12/15</t>
  </si>
  <si>
    <t>dlážděný chodník :19+38</t>
  </si>
  <si>
    <t>917862111R00</t>
  </si>
  <si>
    <t>Osazení stojat. obrub.bet. s opěrou,lože z C 12/15</t>
  </si>
  <si>
    <t>58380120.A</t>
  </si>
  <si>
    <t>Kostka dlažební drobná 6/6 tř. 1  1t = 5 m2</t>
  </si>
  <si>
    <t>58380373</t>
  </si>
  <si>
    <t>Obrubník kamenný přímý 6/20 cm</t>
  </si>
  <si>
    <t>59217504</t>
  </si>
  <si>
    <t>Obrubník bet. 100x15/12x25 cm</t>
  </si>
  <si>
    <t>kus</t>
  </si>
  <si>
    <t>59248302</t>
  </si>
  <si>
    <t>Dlažba betonová zatravňovací 600x400x80 mm (polovegetační)</t>
  </si>
  <si>
    <t>200/0,24*1,01</t>
  </si>
  <si>
    <t>61</t>
  </si>
  <si>
    <t>Upravy povrchů vnitřní</t>
  </si>
  <si>
    <t>612421231RT2</t>
  </si>
  <si>
    <t>Oprava vápen.omítek stěn do 20 % pl. - štukových s použitím suché maltové směsi</t>
  </si>
  <si>
    <t>612421637R00</t>
  </si>
  <si>
    <t>Omítka vnitřní zdiva, MVC, štuková</t>
  </si>
  <si>
    <t>byt:2,6*(3,0+2,775+0,125+3,4+4,6+4,6+2,75+1,6+4,6+0,125)*2</t>
  </si>
  <si>
    <t>-(2,1*1,5+0,9*2,0+0,8*2*2+0,6*2+1,6*1,5)</t>
  </si>
  <si>
    <t>kotelna:3,0*(4,6*4+1,2*6+1,7*2)</t>
  </si>
  <si>
    <t>-(2,1*1,5+1,5*2,3+0,6*0,75+1,6*1,5+1,25*2,0*2+0,6*2,0*4)</t>
  </si>
  <si>
    <t>sokolovna:(17,75+10,6)*2*5,65</t>
  </si>
  <si>
    <t>-(1,65*2,45*4+1,2*2,25+1,35*2,25+1,55*1,97+1,5*2,35+3,0*3,2*3+5,9*4,15)</t>
  </si>
  <si>
    <t>WC:140,73</t>
  </si>
  <si>
    <t>612471411R00</t>
  </si>
  <si>
    <t>Úprava vnitřních stěn aktivovaným štukem</t>
  </si>
  <si>
    <t>po odstranění lingrusty:84,7</t>
  </si>
  <si>
    <t>62</t>
  </si>
  <si>
    <t>Úpravy povrchů vnější</t>
  </si>
  <si>
    <t>621412214RT6</t>
  </si>
  <si>
    <t>Nátěr podhledů vnějších silikonový hydrofobní</t>
  </si>
  <si>
    <t>římsa:11,75+62</t>
  </si>
  <si>
    <t>621421144R00</t>
  </si>
  <si>
    <t>Omítka vnější podhledů, MVC,.štuková, slož. 1-2</t>
  </si>
  <si>
    <t>římsa přístavba:0,4*(5,5*2+18,45)</t>
  </si>
  <si>
    <t>621421145R00</t>
  </si>
  <si>
    <t>Omítka vnější podhledů, MVC, štuková, složitost 3</t>
  </si>
  <si>
    <t>římsa objektu:</t>
  </si>
  <si>
    <t>sever:0,5*25</t>
  </si>
  <si>
    <t>jih:0,5*25</t>
  </si>
  <si>
    <t>východ:0,5*37</t>
  </si>
  <si>
    <t>západ:0,5*37</t>
  </si>
  <si>
    <t>621481211RT2</t>
  </si>
  <si>
    <t>Montáž výztužné sítě (perlinky) do stěrky-podhledy včetně výztužné sítě a stěrkového tmelu</t>
  </si>
  <si>
    <t>přístavba:11,79</t>
  </si>
  <si>
    <t>622311510R00</t>
  </si>
  <si>
    <t>Izolace  XPS tl. 30 mm, bez PÚ - přístavba-sokl</t>
  </si>
  <si>
    <t>0,3*5,5+0,8*5,5</t>
  </si>
  <si>
    <t>(0,3+0,8)/2*18,45</t>
  </si>
  <si>
    <t>622412224R00</t>
  </si>
  <si>
    <t>Nátěr stěn vnějších,slož.3-4,silikon.hydrofob</t>
  </si>
  <si>
    <t>627452911R00</t>
  </si>
  <si>
    <t>Spárování starého zdiva z lom. kamene do hl. 8 cm (vyspravení stávajícího soklu objektu)</t>
  </si>
  <si>
    <t>západní strana:(1,2+0,2) /2*30</t>
  </si>
  <si>
    <t>východní strana:(0,7+0,2)/2*29,5</t>
  </si>
  <si>
    <t>jižní strana:(0,5+0,2)/2*27</t>
  </si>
  <si>
    <t>62242-000R</t>
  </si>
  <si>
    <t>Omítka vnější stěn, MVC, štuková, slož.3, doplnění otluč. míst, štuk, nátěr-celé</t>
  </si>
  <si>
    <t>severní strana:</t>
  </si>
  <si>
    <t>přístavba:3,0*(18,45+5,5*2)</t>
  </si>
  <si>
    <t>sokl:0,3*5,5+0,8*5,5+(0,3+0,8)*0,5*18,45</t>
  </si>
  <si>
    <t>odpočet otvorů:-(2,1*1,5*2+1,6*2,35+1,05*2,05+0,6*0,75*2+1,6*1,5*2)</t>
  </si>
  <si>
    <t>východní strana:172,612</t>
  </si>
  <si>
    <t>západní strana:144,32</t>
  </si>
  <si>
    <t>přípočet omítky ostění:0,2*(1,02*7+1,8*14+0,8+1,8+1,2+3,6+1,2*6+2,1*12+1,0+0,75*2+0,6*9+0,75*2)</t>
  </si>
  <si>
    <t>0,2*(1,2*4+2,1*2+1,5*4+1,6*2+1,5*4+0,6*2+0,75*4+1,65+2,65*2+1,2+2,25*2+1,4)</t>
  </si>
  <si>
    <t>0,2*(2,35*2+0,9+2*2+1,5+2,35*2+0,8*9+2,5)</t>
  </si>
  <si>
    <t>63</t>
  </si>
  <si>
    <t>Podlahy a podlahové konstrukce</t>
  </si>
  <si>
    <t>622661211U00</t>
  </si>
  <si>
    <t>Nátěr beton epoxi 1x impreg OS-A</t>
  </si>
  <si>
    <t>stěrka epoxid.-kotelna:4,6*7,8</t>
  </si>
  <si>
    <t>631312621R00</t>
  </si>
  <si>
    <t>Mazanina betonová tl. 5 - 8 cm C 20/25</t>
  </si>
  <si>
    <t>byt:0,07*4,6*10,65</t>
  </si>
  <si>
    <t>kotelna:0,08*4,6*7,8</t>
  </si>
  <si>
    <t>631313611R00</t>
  </si>
  <si>
    <t>Mazanina betonová tl. 8 - 12 cm C 16/20</t>
  </si>
  <si>
    <t>podkladní beton-přístavba:0,12*5,45*18,35</t>
  </si>
  <si>
    <t>631315611R00</t>
  </si>
  <si>
    <t>Mazanina betonová tl. 12 - 24 cm C 16/20</t>
  </si>
  <si>
    <t>vjezd kotelna:0,15*1,6*1,0</t>
  </si>
  <si>
    <t>631319171R00</t>
  </si>
  <si>
    <t>Příplatek za stržení povrchu mazaniny tl. 8 cm</t>
  </si>
  <si>
    <t>631319173R00</t>
  </si>
  <si>
    <t>Příplatek za stržení povrchu mazaniny tl. 12 cm</t>
  </si>
  <si>
    <t>631319175R00</t>
  </si>
  <si>
    <t>Příplatek za stržení povrchu mazaniny tl. 24 cm</t>
  </si>
  <si>
    <t>631361921RT2</t>
  </si>
  <si>
    <t>Výztuž mazanin svařovanou sítí průměr drátu  5,0, oka 100/100 mm</t>
  </si>
  <si>
    <t>t</t>
  </si>
  <si>
    <t>nájezd do kotelny:0,003103*1,6*1,0*1,05</t>
  </si>
  <si>
    <t>631361921RT5</t>
  </si>
  <si>
    <t>Výztuž mazanin svařovanou sítí průměr drátu  6,0, oka 150/150 mm</t>
  </si>
  <si>
    <t>přístavba:0,003301*5,45*18,35</t>
  </si>
  <si>
    <t>0,003301*4,6*7,8</t>
  </si>
  <si>
    <t>632411150RU1</t>
  </si>
  <si>
    <t>Potěr ze SMS Cemix, ruční zpracování, tl. 50 mm samonivelační anhydritový potěr 20 Cemix 110</t>
  </si>
  <si>
    <t>byt:4,6*10,65</t>
  </si>
  <si>
    <t>9</t>
  </si>
  <si>
    <t>Ostatní konstrukce a práce</t>
  </si>
  <si>
    <t>9 - 00R01</t>
  </si>
  <si>
    <t>Vyklizení objektu před začátkem stavby (demontáž závěsů, nábytek apod.)</t>
  </si>
  <si>
    <t>9 - 00R02</t>
  </si>
  <si>
    <t>Oprava ornamentů u pódia - očištění, drobné opravy obnova barevného řešení</t>
  </si>
  <si>
    <t>9 - 00R03</t>
  </si>
  <si>
    <t>Kontrola podbití stropu - drobné opravy, zpevnění, šroubování vč. materiálu</t>
  </si>
  <si>
    <t>9 - 00R04</t>
  </si>
  <si>
    <t>Oprava vnitřního trojramen.schodiště vč. podest - očištění, drobné opravy vytmelení</t>
  </si>
  <si>
    <t>9 - 00R05</t>
  </si>
  <si>
    <t>Výměna či doplnění dřev.prvků krovu-dle zjištění po odkrytí  (napadení škůdci, hniloba apod.)</t>
  </si>
  <si>
    <t>9 - 00R06</t>
  </si>
  <si>
    <t>Odvětrávací komínky plechové DN125 odvětrání mezistřeš. prostoru</t>
  </si>
  <si>
    <t>9 - 00R07</t>
  </si>
  <si>
    <t>Demontáž a opětná montáž dřevěné terasy -trasa nové kanalizace  (záp.strana u bistra)</t>
  </si>
  <si>
    <t>9 - 00R08</t>
  </si>
  <si>
    <t>Demontáž větracího tubusu na půdě</t>
  </si>
  <si>
    <t>9 - 00R09</t>
  </si>
  <si>
    <t>Nová ocel. vrata ke kotelně vč.nátěru - východ. strana, vjezd ke kotelně</t>
  </si>
  <si>
    <t>9 - 00R10</t>
  </si>
  <si>
    <t>Nové dřev.madlo-masiv dub - na stěnách schodiště do 2.NP</t>
  </si>
  <si>
    <t>9 - 00R11</t>
  </si>
  <si>
    <t>Zednické přípomoci, začištění</t>
  </si>
  <si>
    <t>94</t>
  </si>
  <si>
    <t>Lešení a stavební výtahy</t>
  </si>
  <si>
    <t>941941031RT4</t>
  </si>
  <si>
    <t>Montáž lešení leh.řad.s podlahami,š.do 1 m, H 10 m lešení SPRINT (fasáda)</t>
  </si>
  <si>
    <t>941941191R00</t>
  </si>
  <si>
    <t>Příplatek za každý měsíc použití lešení k pol.1031</t>
  </si>
  <si>
    <t>941941831RT4</t>
  </si>
  <si>
    <t>Demontáž lešení leh.řad.s podlahami,š.1 m, H 10 m lešení SPRINT</t>
  </si>
  <si>
    <t>941955002R00</t>
  </si>
  <si>
    <t>Lešení lehké pomocné, výška podlahy do 1,9 m</t>
  </si>
  <si>
    <t>942941021R00</t>
  </si>
  <si>
    <t>Montáž lešení těž.,řad.s pod.š.2,5, H 10 m,300 kg</t>
  </si>
  <si>
    <t>zdění-přístavba:4,0*(18,5+7,0*2)</t>
  </si>
  <si>
    <t>942941191R00</t>
  </si>
  <si>
    <t>Příplatek za každý měsíc použití lešení k pol.1021</t>
  </si>
  <si>
    <t>942941821R00</t>
  </si>
  <si>
    <t>Demontáž lešení těž.řad.s pod.š.2,5, H 10 m,300 kg</t>
  </si>
  <si>
    <t>943943221R00</t>
  </si>
  <si>
    <t>Montáž lešení prostorové lehké, do 200kg, H 10 m</t>
  </si>
  <si>
    <t>velký sál:18*11*5,6</t>
  </si>
  <si>
    <t>943943292R00</t>
  </si>
  <si>
    <t>Příplatek za každý měsíc použití k pol..3221, 3222</t>
  </si>
  <si>
    <t>943943821R00</t>
  </si>
  <si>
    <t>Demontáž lešení, prostor. lehké, 200 kPa, H 10 m</t>
  </si>
  <si>
    <t>943955021R00</t>
  </si>
  <si>
    <t>Montáž lešeňové podlahy s příčníky a podél.,H 10 m</t>
  </si>
  <si>
    <t>943955821R00</t>
  </si>
  <si>
    <t>Demontáž leš. podlahy s příč. a podélníky, H 10 m</t>
  </si>
  <si>
    <t>95</t>
  </si>
  <si>
    <t>Dokončovací konstrukce na pozemních stavbách</t>
  </si>
  <si>
    <t>952901111R00</t>
  </si>
  <si>
    <t>Vyčištění budov o výšce podlaží do 4 m (po dokončení stavby)</t>
  </si>
  <si>
    <t>952901114R00</t>
  </si>
  <si>
    <t>Vyčištění budov o výšce podlaží nad 4 m (po dokončení stavby)</t>
  </si>
  <si>
    <t>96</t>
  </si>
  <si>
    <t>Bourání konstrukcí</t>
  </si>
  <si>
    <t>762342811R00</t>
  </si>
  <si>
    <t>Demontáž laťování střech, rozteč latí do 22 cm</t>
  </si>
  <si>
    <t>8,8*36,8*2</t>
  </si>
  <si>
    <t>764311822R00</t>
  </si>
  <si>
    <t>Demont. krytiny, tabule 2 x 1 m, nad 25 m2, do 30° (střecha nad přísálím)</t>
  </si>
  <si>
    <t>střecha přísálí+vchod:239,4+4,55*3,1</t>
  </si>
  <si>
    <t>765311810R00</t>
  </si>
  <si>
    <t>Demontáž krytiny bobrovky na sucho, do suti</t>
  </si>
  <si>
    <t>766411812R00</t>
  </si>
  <si>
    <t>Demontáž obložení stěn panely velikosti nad 1,5 m2</t>
  </si>
  <si>
    <t>velký sál-stěny:1,4*(17,75-1,6+10,6-1,35+3,5-1,5+2,0*4+1,5+2,3+2,25-0,7)</t>
  </si>
  <si>
    <t>obklad portálu jeviště, ostění, nadpraží, :0,5*5,65*2+0,5*5,9+6,5*1,0</t>
  </si>
  <si>
    <t>766411822R00</t>
  </si>
  <si>
    <t>Demontáž podkladových roštů obložení stěn</t>
  </si>
  <si>
    <t>783801812R00</t>
  </si>
  <si>
    <t>Odstranění nátěrů z omítek stěn, oškrabáním</t>
  </si>
  <si>
    <t>linkrusta- vestibul, zádveří, chodba WC u bistra, vnitřní schodiště do 2.NP, horní chodba:2,0*(3,5+6,65+2,8+2,5+1,5+10,5+2,3+1,1+2,5+1,0+5+3)</t>
  </si>
  <si>
    <t>962031132R00</t>
  </si>
  <si>
    <t>Bourání příček cihelných vč. dveří</t>
  </si>
  <si>
    <t>I.NP - část A:3,0*(2,2+4,2+2,3+3,8+1,4*2)</t>
  </si>
  <si>
    <t>965042141RT2</t>
  </si>
  <si>
    <t>Bourání mazanin betonových tl. 10 cm, nad 4 m2 ručně tl. mazaniny 8 - 10 cm</t>
  </si>
  <si>
    <t>půda:0,08*35,5*12,4</t>
  </si>
  <si>
    <t>965081713R00</t>
  </si>
  <si>
    <t>Bourání dlaždic keramických tl. 1 cm, nad 1 m2</t>
  </si>
  <si>
    <t>chodba, WC ženy a muži, místnosti stáv. bytu:1,5*10,6+5,0*6,5+3,4*4,5+2,5*3,2</t>
  </si>
  <si>
    <t>968062356R00</t>
  </si>
  <si>
    <t>Vybourání dřevěných rámů oken dvojitých pl. 4 m2</t>
  </si>
  <si>
    <t>1,05*1,8*7+0,8*0,8+1,2*1,8+1,2*2,1*6+1*0,75+0,75*1,2*2+2,1*1,5*2+1,6*1,5</t>
  </si>
  <si>
    <t>1,6*1,5+0,6*0,75*2</t>
  </si>
  <si>
    <t>978012191R00</t>
  </si>
  <si>
    <t>Otlučení omítek vnitřních rákosov.stropů do 100 %</t>
  </si>
  <si>
    <t>podhled - velký sál:17,75*10,6</t>
  </si>
  <si>
    <t>978015221R00</t>
  </si>
  <si>
    <t>Otlučení omítek vnějších MVC v složit.1-4 do 10 %</t>
  </si>
  <si>
    <t>jižní strana:7,6*12,5</t>
  </si>
  <si>
    <t>odpočet otvorů:-1,05*1,8*5+0,8*0,9</t>
  </si>
  <si>
    <t>západní strana:3,7*36</t>
  </si>
  <si>
    <t>(2,0+0,8)/2*5,5*2+25*0,6</t>
  </si>
  <si>
    <t>odpočet otvorů:-(1*1,5*6+0,75*1,2*2+0,9*1,6*2+1,2*3+1*2)</t>
  </si>
  <si>
    <t>978015271R00</t>
  </si>
  <si>
    <t>Otlučení omítek vnějších MVC v složit.1-4 do 65 %</t>
  </si>
  <si>
    <t>severní strana-sokolovna:12,5*2,6*0,5</t>
  </si>
  <si>
    <t>2,3*6,5+4,6*13+(4,6+6,5)/2*11</t>
  </si>
  <si>
    <t>východní strana:37*5,5</t>
  </si>
  <si>
    <t>odpočet oken a dveří:-(0,7*2,15+1,4*2,35+1,25*2,3+1,05*1,8*2+1,2*1,8+1,0*0,75+1,2*2,1*6+0,88*1,6)</t>
  </si>
  <si>
    <t>978059531R00</t>
  </si>
  <si>
    <t>Odsekání vnitřních obkladů stěn nad 2 m2</t>
  </si>
  <si>
    <t>WCmuži a ženy:1,5*(7,0*2+5,0*2)</t>
  </si>
  <si>
    <t>parapety oken-patro:5*1,05*0,4</t>
  </si>
  <si>
    <t>96-796R</t>
  </si>
  <si>
    <t>Demontáž krbových kamen ve velkém sále</t>
  </si>
  <si>
    <t>98</t>
  </si>
  <si>
    <t>Demolice</t>
  </si>
  <si>
    <t>962052211R00</t>
  </si>
  <si>
    <t>Bourání zdiva železobetonového nadzákladového</t>
  </si>
  <si>
    <t>strop bouraného skladu:9,0*4,5*0,15</t>
  </si>
  <si>
    <t>981011112R00</t>
  </si>
  <si>
    <t>Demolice budov rozebráním, dřevěné ostatní</t>
  </si>
  <si>
    <t>981011312R00</t>
  </si>
  <si>
    <t>Demolice budov, zdivo, podíl konstr. do 15 %, MVC</t>
  </si>
  <si>
    <t>stávající sklad :9,0*4,5*5,0</t>
  </si>
  <si>
    <t>arkýř-stáv. promít.kabina:1,4*2,8*3,0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</si>
  <si>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</si>
  <si>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</si>
  <si>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</si>
  <si>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</si>
  <si>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</si>
  <si>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</si>
  <si>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711111001RZ1</t>
  </si>
  <si>
    <t>Izolace proti vlhkosti vodor. nátěr ALP za studena 1x nátěr - včetně dodávky penetračního laku ALP</t>
  </si>
  <si>
    <t>přístavba:(5,45+0,3)*18,35</t>
  </si>
  <si>
    <t>711141559RY1</t>
  </si>
  <si>
    <t>Izolace proti vlhk. vodorovná pásy přitavením 1 vrstva - včetně dod. Elastek 40 special mineral</t>
  </si>
  <si>
    <t>998711202R00</t>
  </si>
  <si>
    <t xml:space="preserve">Přesun hmot pro izolace proti vodě, výšky do 12 m </t>
  </si>
  <si>
    <t>713</t>
  </si>
  <si>
    <t>Izolace tepelné</t>
  </si>
  <si>
    <t>713121111R00</t>
  </si>
  <si>
    <t>Izolace tepelná podlah na sucho, jednovrstvá</t>
  </si>
  <si>
    <t>kotelna:4,6*7,8</t>
  </si>
  <si>
    <t>713131143R00</t>
  </si>
  <si>
    <t>Montáž izolace na tmel a hmožd.4 ks/m2, beton (základy přístavby)</t>
  </si>
  <si>
    <t>izol.základů svislá:1,10*(18,35*2+5,5*2)</t>
  </si>
  <si>
    <t>713181113R00</t>
  </si>
  <si>
    <t>M+D - Izolace miner. foukaná do dutin stropů (čedičový granulát 45kg/m2)</t>
  </si>
  <si>
    <t>byt:4,6*9,5*0,4</t>
  </si>
  <si>
    <t>kotelna:4,6*8,95*0,4</t>
  </si>
  <si>
    <t>velký sál:188,15*0,3</t>
  </si>
  <si>
    <t>malý sál:68,8*0,3</t>
  </si>
  <si>
    <t>přísálí,bistro, soc. zařízení:37,4*5,6*0,4</t>
  </si>
  <si>
    <t>28375853</t>
  </si>
  <si>
    <t>Deska polystyren.  Stabil tl. 50 mm</t>
  </si>
  <si>
    <t>35,88*1,02</t>
  </si>
  <si>
    <t>28375857</t>
  </si>
  <si>
    <t>Deska polystyren. Stabil tl. 120 mm</t>
  </si>
  <si>
    <t>48,99*1,02</t>
  </si>
  <si>
    <t>283763603</t>
  </si>
  <si>
    <t>Deska polystyrenová  XPS   tl. 50 mm</t>
  </si>
  <si>
    <t>1,02*52,47</t>
  </si>
  <si>
    <t>63140542</t>
  </si>
  <si>
    <t>Deska izolační minerální  tl. 60 mm</t>
  </si>
  <si>
    <t>velký sál pod sdk podhled:17,75*10,6*1,02</t>
  </si>
  <si>
    <t>998713202R00</t>
  </si>
  <si>
    <t xml:space="preserve">Přesun hmot pro izolace tepelné, výšky do 12 m </t>
  </si>
  <si>
    <t>720</t>
  </si>
  <si>
    <t>Zdravotechnická instalace</t>
  </si>
  <si>
    <t>720-0001</t>
  </si>
  <si>
    <t>Zdravotně technické instalace  - viz. PŘ.1</t>
  </si>
  <si>
    <t>728</t>
  </si>
  <si>
    <t>Elektroinstalace</t>
  </si>
  <si>
    <t>728-0001</t>
  </si>
  <si>
    <t>Elektroinstalace viz. PŘ.2</t>
  </si>
  <si>
    <t>730</t>
  </si>
  <si>
    <t>Ústřední vytápění</t>
  </si>
  <si>
    <t>730-0001</t>
  </si>
  <si>
    <t>Vytápění , větrání - viz. PŘ.3</t>
  </si>
  <si>
    <t>730-0002</t>
  </si>
  <si>
    <t>Plynová zařízení - viz. PŘ. 4</t>
  </si>
  <si>
    <t>762</t>
  </si>
  <si>
    <t>Konstrukce tesařské</t>
  </si>
  <si>
    <t>762311103R00</t>
  </si>
  <si>
    <t>Montáž kotevních želez, příložek, táhel, svorníků vč. dodávky - spojovací prostředky pro prvky krovu</t>
  </si>
  <si>
    <t>2*2*37*2</t>
  </si>
  <si>
    <t>762332120R00</t>
  </si>
  <si>
    <t>Montáž vázaných krovů pravidelných do 224 cm2</t>
  </si>
  <si>
    <t>zpevnění styku krokví:</t>
  </si>
  <si>
    <t>2x 80/160mm:2*0,8*37</t>
  </si>
  <si>
    <t>762341210RT2</t>
  </si>
  <si>
    <t>Montáž bednění střech rovných, prkna hrubá na sraz včetně dodávky řeziva, prkna tl. 25 mm</t>
  </si>
  <si>
    <t>762341630R00</t>
  </si>
  <si>
    <t>Bednění okapových říms z desek OSB+izol.XPS 3cm perlinka+omítka</t>
  </si>
  <si>
    <t>0,75*(19+5,5*2)</t>
  </si>
  <si>
    <t>ukončení střechy přísálí:0,75*6,5</t>
  </si>
  <si>
    <t>762342202RT4</t>
  </si>
  <si>
    <t>Montáž laťování střech, vzdálenost latí do 22 cm včetně dodávky řeziva, latě 4/6 cm</t>
  </si>
  <si>
    <t>762342204RT3</t>
  </si>
  <si>
    <t>Montáž laťování střech, svislé, vzdálenost 100 cm včetně dodávky řeziva, hranolek 6/4 cm</t>
  </si>
  <si>
    <t>přístavba:114</t>
  </si>
  <si>
    <t>765901131R00</t>
  </si>
  <si>
    <t>Fólie podstřešní paropropustná difuzní-přístavba</t>
  </si>
  <si>
    <t>763100001RAA</t>
  </si>
  <si>
    <t>Montáž a výroba střešních vazníků příhradový vazník</t>
  </si>
  <si>
    <t>pultové:6,0*9</t>
  </si>
  <si>
    <t>nárožní:8,0*2</t>
  </si>
  <si>
    <t>pultové(postranní):15*2</t>
  </si>
  <si>
    <t>762-0029R</t>
  </si>
  <si>
    <t>Doplnění podlah prkny na sraz-drobné opravy,drobné opravy,vytmelení, 2x impreg.nátěr,nové lišty</t>
  </si>
  <si>
    <t>šatna učinkujících:3,3*4,1</t>
  </si>
  <si>
    <t>pódium, balkon:10,5*6,0+2,5*10,76</t>
  </si>
  <si>
    <t>chodna 2.np, promítací místnost , sklad:4,8*4,45+0,77*2,8+2,3*6,15</t>
  </si>
  <si>
    <t>schody na půdu-odhad výměry:8</t>
  </si>
  <si>
    <t>60515200</t>
  </si>
  <si>
    <t>Hranol SM/JD 1 8x16 délka 300-600 cm dodávka kleštin</t>
  </si>
  <si>
    <t>0,08*0,16*58,2*1,10</t>
  </si>
  <si>
    <t>998762102R00</t>
  </si>
  <si>
    <t xml:space="preserve">Přesun hmot pro tesařské konstrukce, výšky do 12 m </t>
  </si>
  <si>
    <t>764</t>
  </si>
  <si>
    <t>Konstrukce klempířské</t>
  </si>
  <si>
    <t>764311241RT1</t>
  </si>
  <si>
    <t>Krytina hladká z Pz lakovaný , 750 mm do 30° plocha nad 25 m2</t>
  </si>
  <si>
    <t>střecha nad přísálím:6,3*38</t>
  </si>
  <si>
    <t>stříška u vchodu:4,55*3,1</t>
  </si>
  <si>
    <t>764322220R00</t>
  </si>
  <si>
    <t>Oplechování okapů Pz, tvrdá krytina, rš 330 mm</t>
  </si>
  <si>
    <t>764331260R00</t>
  </si>
  <si>
    <t>Lemování z Pz barvený zdí,tvrdá krytina, rš 660 mm</t>
  </si>
  <si>
    <t>styk přísálí-sál:39</t>
  </si>
  <si>
    <t>764339230R00</t>
  </si>
  <si>
    <t>Lemování z Pz barvený, komínů na krytině, v ploše</t>
  </si>
  <si>
    <t>komín 90/50:0,6*(0,9+0,5+1,2)*2</t>
  </si>
  <si>
    <t>komín 50/50:0,6*(0,5*4+1,7)</t>
  </si>
  <si>
    <t>764341240R00</t>
  </si>
  <si>
    <t>Lemování trub Pz, vlnitá krytina, D do 200 mm (kouřovod - nový plyn. kotel)</t>
  </si>
  <si>
    <t>764352205R00</t>
  </si>
  <si>
    <t>Žlaby z Pz barvený podokapní půlkruhové, rš 400 mm</t>
  </si>
  <si>
    <t>přístavba:30,5</t>
  </si>
  <si>
    <t>sokolovna:36,8*2+6,5*2+38,5</t>
  </si>
  <si>
    <t>stříška u vchodu:11</t>
  </si>
  <si>
    <t>764359227U00</t>
  </si>
  <si>
    <t>Žlab Pz barvený  kotlík oválný 400/120mm</t>
  </si>
  <si>
    <t>přístavba:2</t>
  </si>
  <si>
    <t>764361220R00</t>
  </si>
  <si>
    <t>Okno střešní z Pz plechu, 60 x 60cm</t>
  </si>
  <si>
    <t>764361811R00</t>
  </si>
  <si>
    <t>Demontáž střešního výlezu ve vlnité krytině do 45°</t>
  </si>
  <si>
    <t>764391230R00</t>
  </si>
  <si>
    <t>Závětrná lišta z Pz plechu, rš 400 mm</t>
  </si>
  <si>
    <t>9,0*4</t>
  </si>
  <si>
    <t>764410250RT2</t>
  </si>
  <si>
    <t>Oplechování parapetů včetně rohů Pz barvený rš. 330mm lepení Enkolitem</t>
  </si>
  <si>
    <t>sokolovna vč. přístavby:1,10*7+0,85+1,25+1,25*6+1,05+0,8*2+2,15*2+1,65*2+0,65*2+0,85*3</t>
  </si>
  <si>
    <t>764421270R00</t>
  </si>
  <si>
    <t>Oplechování říms z Pz barveného, rš 500 mm</t>
  </si>
  <si>
    <t>sever,jih:25</t>
  </si>
  <si>
    <t>764430240RT2</t>
  </si>
  <si>
    <t>Oplechování zdí z Pz barveného, rš 500 mm (sál-přísálí)</t>
  </si>
  <si>
    <t>764454203R00</t>
  </si>
  <si>
    <t>Odpadní trouby z Pz barvený, kruhové, D 120 mm</t>
  </si>
  <si>
    <t>přístavba:3,8*2</t>
  </si>
  <si>
    <t>sokolovna, vchod:6,0*3+2,0*3+5*2+3,0</t>
  </si>
  <si>
    <t>764 45-R01</t>
  </si>
  <si>
    <t>Oplechování stáv.vikýřu rozm.120/100cm vč. boků (dvoukř.okno M+D viz.výplně otvorů oddíl 766)</t>
  </si>
  <si>
    <t>998764202R00</t>
  </si>
  <si>
    <t xml:space="preserve">Přesun hmot pro klempířské konstr., výšky do 12 m </t>
  </si>
  <si>
    <t>765</t>
  </si>
  <si>
    <t>Krytiny tvrdé skládané</t>
  </si>
  <si>
    <t>765311513RT1</t>
  </si>
  <si>
    <t>Krytina z bobrovek,střech jedn.,korunová, na sucho režné tašky segment. řez, vč. doplňkových tašek</t>
  </si>
  <si>
    <t>výměra střechy:647,68</t>
  </si>
  <si>
    <t>systémové doplňky:</t>
  </si>
  <si>
    <t>hřebenáče, hř. pás,větr.pás hlihík. okapní, červené odvětrávací hlavice:</t>
  </si>
  <si>
    <t>bez krajových tašek:</t>
  </si>
  <si>
    <t>998765102R00</t>
  </si>
  <si>
    <t xml:space="preserve">Přesun hmot pro krytiny tvrdé, výšky do 12 m </t>
  </si>
  <si>
    <t>766</t>
  </si>
  <si>
    <t>Konstrukce truhlářské</t>
  </si>
  <si>
    <t>766492100R00</t>
  </si>
  <si>
    <t>Montáž a dodávka obložení portálu jeviště + ostění +nadpraží - desky masiv- dub</t>
  </si>
  <si>
    <t>0,5*5,65*2+0,5*5,9+6,5*1,0</t>
  </si>
  <si>
    <t>766410010RAB</t>
  </si>
  <si>
    <t>Obklad stěn dřev.deskami masiv-dub na dřev.rošt ukonč.horní lišta s otvory - vč.dodávky materiálů</t>
  </si>
  <si>
    <t>obklad sálu a přísálí:103,16</t>
  </si>
  <si>
    <t>766-0001R</t>
  </si>
  <si>
    <t>M+D- kryty radiátorů (velký sál, přísálí, vestibu) popis v PD- viz.S.25 - ozn."E"- dl. cca 1,6m</t>
  </si>
  <si>
    <t>766-0002R</t>
  </si>
  <si>
    <t>M+D-obklad schodišť. stupňů-desky masiv dub tl 3cm schody: pódium-šatna uč.  +   2NP-chodba-balkon</t>
  </si>
  <si>
    <t>šatna-pódium:2*1,25</t>
  </si>
  <si>
    <t>2.NP -chodba-balkon :2*1,34</t>
  </si>
  <si>
    <t>766-0003R</t>
  </si>
  <si>
    <t>766-0004R</t>
  </si>
  <si>
    <t>M+D-okna vč. dřev.parapetů, zednického začištění</t>
  </si>
  <si>
    <t>Začátek provozního součtu</t>
  </si>
  <si>
    <t>1050/1800 - 7ks:10900*7</t>
  </si>
  <si>
    <t>800/800  - 1ks:3800*1</t>
  </si>
  <si>
    <t>1200/1800 - 1ks:14700*1</t>
  </si>
  <si>
    <t>1200/2100- 6ks:17500*6</t>
  </si>
  <si>
    <t>1000/750 - 1ks:4350*1</t>
  </si>
  <si>
    <t>750/1200 - 2ks:5190*2</t>
  </si>
  <si>
    <t>2100/1500 -2ks:21420*2</t>
  </si>
  <si>
    <t>1600/1500 -2ks:16560*2</t>
  </si>
  <si>
    <t>600/750 - 2ks :2650*2</t>
  </si>
  <si>
    <t>pr- 800 - 1ks:5000*1</t>
  </si>
  <si>
    <t>800/800 - 3ks :4600*3</t>
  </si>
  <si>
    <t>766-0005R</t>
  </si>
  <si>
    <t>Oprava dřev. zábradlí na chodbě 2.np -dle popisu v tabulce PD - ozn. B</t>
  </si>
  <si>
    <t>766-0006R</t>
  </si>
  <si>
    <t>Oprava a renovace balkonu -obklad dř.deskami, dle popisu v tabulce PD ozn.  C</t>
  </si>
  <si>
    <t>998766102R00</t>
  </si>
  <si>
    <t xml:space="preserve">Přesun hmot pro truhlářské konstr., výšky do 12 m </t>
  </si>
  <si>
    <t>771</t>
  </si>
  <si>
    <t>Podlahy z dlaždic a obklady</t>
  </si>
  <si>
    <t>771575107RT8</t>
  </si>
  <si>
    <t>Montáž podlah keram.,režné hladké, tmel, 20x20 cm flex.lepidlo), spár.hmota) vč. soklíku</t>
  </si>
  <si>
    <t>přístavba-byt-koupelna:2,75*1,6</t>
  </si>
  <si>
    <t>kotelna, sklad paliva:2,48*4,6+4,6*5,075</t>
  </si>
  <si>
    <t>WC  u bistra:4,95*2,8*2</t>
  </si>
  <si>
    <t>uklid, WCvozíč.:2,1*1,6+2,1*1,3</t>
  </si>
  <si>
    <t>sklad, pokladna, šatna:4,1*2,25+4,0*6,0</t>
  </si>
  <si>
    <t>chodba:1,5*10,5</t>
  </si>
  <si>
    <t>59764202</t>
  </si>
  <si>
    <t>Dlažba - dle výběru</t>
  </si>
  <si>
    <t>koupelna-byt:121,938*1,15</t>
  </si>
  <si>
    <t>998771202R00</t>
  </si>
  <si>
    <t xml:space="preserve">Přesun hmot pro podlahy z dlaždic, výšky do 12 m </t>
  </si>
  <si>
    <t>772</t>
  </si>
  <si>
    <t>Kamenné  dlažby</t>
  </si>
  <si>
    <t>772231303R00</t>
  </si>
  <si>
    <t>Obklad stupňů,kamen tvrdý,stup.deskami tl.4 a 5 cm</t>
  </si>
  <si>
    <t>schody do bytu:0,5*1,2+0,3*(2+0,3*2)</t>
  </si>
  <si>
    <t>0,3*(2,5+0,7*2)</t>
  </si>
  <si>
    <t>0,3*(1,2+2,6+3,9)</t>
  </si>
  <si>
    <t>58387631</t>
  </si>
  <si>
    <t>Nástupnice+podstup. š. 35 cm tl. 3 cm žula</t>
  </si>
  <si>
    <t>4,86</t>
  </si>
  <si>
    <t>998772202R00</t>
  </si>
  <si>
    <t xml:space="preserve">Přesun hmot pro dlažby z kamene, výšky do 12 m </t>
  </si>
  <si>
    <t>775</t>
  </si>
  <si>
    <t>Podlahy vlysové a parketové</t>
  </si>
  <si>
    <t>775-591900R</t>
  </si>
  <si>
    <t>Oprava parket - broušení, tmelení, trojnásobné přelakování+výměna obvodových lišt</t>
  </si>
  <si>
    <t>přísálí:12,75*6,0</t>
  </si>
  <si>
    <t>malý sál:6,4*10,75</t>
  </si>
  <si>
    <t>776</t>
  </si>
  <si>
    <t>Podlahy povlakové</t>
  </si>
  <si>
    <t>776521100RU2</t>
  </si>
  <si>
    <t>Lepení povlak.podlah z pásů PVC včetně podlahoviny tl. 2,0 mm</t>
  </si>
  <si>
    <t>byt:4,6*10,65-2,75*1,6</t>
  </si>
  <si>
    <t>WC -muži, ženy u pódia:1,8*(1,2+1,85+0,9)+1,84*(1,4+1,25+1,35)</t>
  </si>
  <si>
    <t>776572100RT1</t>
  </si>
  <si>
    <t>Lepení povlakových podlah z pásů textilních vč. lišt - koberec ve specifikaci</t>
  </si>
  <si>
    <t>chodba, šatna učinkujících:1,35*3,8+1,35*3,3+3,3*4,1</t>
  </si>
  <si>
    <t>balkon:2,5*10,75</t>
  </si>
  <si>
    <t>69741045</t>
  </si>
  <si>
    <t>Koberec zátěžový  š. 4 m</t>
  </si>
  <si>
    <t>49,99*1,03</t>
  </si>
  <si>
    <t>998776202R00</t>
  </si>
  <si>
    <t xml:space="preserve">Přesun hmot pro podlahy povlakové, výšky do 12 m </t>
  </si>
  <si>
    <t>781</t>
  </si>
  <si>
    <t>Obklady keramické</t>
  </si>
  <si>
    <t>781415015RT5</t>
  </si>
  <si>
    <t>Montáž obkladů stěn, porovin.,tmel, 20x20,30x15 cm penetrace, lepidlo,spár. hmota</t>
  </si>
  <si>
    <t>přístavba¨:</t>
  </si>
  <si>
    <t>koupelna:1,8*2*(2,75+1,6)</t>
  </si>
  <si>
    <t>-(0,6*2,0+0,6*0,75)</t>
  </si>
  <si>
    <t>kuchyně:1,0*(3,4+1,0*2)</t>
  </si>
  <si>
    <t>sokolovna:</t>
  </si>
  <si>
    <t>1,8*(5,0*4+5,8*2+1,3*2+1,6*2+2,1*4+2,0+0,8+1,5*2+4,2*2+3,7*2)</t>
  </si>
  <si>
    <t>597813608</t>
  </si>
  <si>
    <t>Obkládačka porovin. 19,8x19,8</t>
  </si>
  <si>
    <t>140,73*1,08</t>
  </si>
  <si>
    <t>998781202R00</t>
  </si>
  <si>
    <t xml:space="preserve">Přesun hmot pro obklady keramické, výšky do 12 m </t>
  </si>
  <si>
    <t>783</t>
  </si>
  <si>
    <t>Nátěry</t>
  </si>
  <si>
    <t>783812100R00</t>
  </si>
  <si>
    <t>Nátěr omítek stěn omyvatelný</t>
  </si>
  <si>
    <t>výměra dle pův.lingrusty:84,7</t>
  </si>
  <si>
    <t>784</t>
  </si>
  <si>
    <t>Malby</t>
  </si>
  <si>
    <t>784191101R00</t>
  </si>
  <si>
    <t>Penetrace podkladu univerzální 1x</t>
  </si>
  <si>
    <t>784195212R00</t>
  </si>
  <si>
    <t>Malba tekutá , bílá, 2 x</t>
  </si>
  <si>
    <t>přístavba-stěny,příčky:199,39</t>
  </si>
  <si>
    <t>přístavba-stropy:34,615+61,18</t>
  </si>
  <si>
    <t>784452261RU9</t>
  </si>
  <si>
    <t>Malba směsí tekutou paropropustnou vhodná i na sádrokarton</t>
  </si>
  <si>
    <t>stropy:</t>
  </si>
  <si>
    <t>část A:2,8*5+5*2,5+5,1*4,5+6*4,55+2,6*2,35+6,65*3,5+5*2,5+1,5*10,8+9,1*5,5+4,05*4,75</t>
  </si>
  <si>
    <t>část B:12,75*5,6+7,3*5,6+17,75*10,6</t>
  </si>
  <si>
    <t>část C:5,4*10,5</t>
  </si>
  <si>
    <t>část D:10,75*6,4+4,45*4,8+0,77*2,0+2,0*1,6+6,15*2,3+4,15*2,36+10,75*2,5</t>
  </si>
  <si>
    <t>stěny:</t>
  </si>
  <si>
    <t>část A:3,05*2*(2,8+5+5+2,5+5,1+4,5+6+4,55+2,6+2,35+6,65+3,5+5+2,5+1,5+10,8+9,1+5,5+4+4,75)</t>
  </si>
  <si>
    <t>část B:3,05*2*(5,6+12,75+7,3+5,6)</t>
  </si>
  <si>
    <t>5,65*(17,75+10,6+2,0+3,8)</t>
  </si>
  <si>
    <t>část C:4,15*(5,4*2+10,5)</t>
  </si>
  <si>
    <t>3,0*(10,75+6,4+4,45+4,8+6,15+2,3+4,15+2,36+2+0,77+10,75)</t>
  </si>
  <si>
    <t>odpočet:</t>
  </si>
  <si>
    <t>keram.obklady:-126,72</t>
  </si>
  <si>
    <t>nátěry omítek stěn-lingrusta:-84,7</t>
  </si>
  <si>
    <t>okna:-(1,05*1,8*7+0,8*0,9+1,2*1,8+1,2*2,1*6+1*0,75+0,6*0,6*3+0,75*1,2*2)</t>
  </si>
  <si>
    <t>-(1,65*2,65+1,2*2,25+1,2*2,35+0,9*2,0)</t>
  </si>
  <si>
    <t>dveře:-(1,25*2,35*2+1,25*2,25*2+0,95*2+1,95*2,25*2+0,55*2,2*2+0,8*2,2*2+1,25*2,3)</t>
  </si>
  <si>
    <t>-(1,4*2,35+2*0,7*2,1+1,2*2,25+2*1,5*1,97+2*1,5*2,3+0,6*2+0,7*2*5+0,8*2*5+0,9*2*4)</t>
  </si>
  <si>
    <t>dř. obklady stěn:-103,16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</si>
  <si>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</si>
  <si>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</si>
  <si>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</si>
  <si>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</si>
  <si>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</si>
  <si>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>Příplatek k odvozu za každý další 1 km (skladka započtena do 2km)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</si>
  <si>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</si>
  <si>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</si>
  <si>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</si>
  <si>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</si>
  <si>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</si>
  <si>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</si>
  <si>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</si>
  <si>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Zařízení staveniště</t>
  </si>
  <si>
    <t>Provoz investora</t>
  </si>
  <si>
    <t>Kompletační činnost (IČD)</t>
  </si>
  <si>
    <t>Rezerva rozpočtu</t>
  </si>
  <si>
    <t>Mimostaveništní doprava</t>
  </si>
  <si>
    <t>1,2*9,1</t>
  </si>
  <si>
    <t>200,394*0,05</t>
  </si>
  <si>
    <t>dešťová:0,6*0,2*73</t>
  </si>
  <si>
    <t>h</t>
  </si>
  <si>
    <t>10,6*17,75</t>
  </si>
  <si>
    <t>přístřešek na dřevo:4,0*4,0*2,0</t>
  </si>
  <si>
    <t>sokolovna,vchod:9</t>
  </si>
  <si>
    <t>168a</t>
  </si>
  <si>
    <t>168b</t>
  </si>
  <si>
    <t>Geodetické vytýčení stavby, inž.sítí (na začátku)</t>
  </si>
  <si>
    <t>Geodetické zaměření stavby, inž.sítí (na konci)</t>
  </si>
  <si>
    <t>57*1,0</t>
  </si>
  <si>
    <t>110*1,0</t>
  </si>
  <si>
    <t>jižní strana:86,27</t>
  </si>
  <si>
    <t>pódium:10,5*5,4</t>
  </si>
  <si>
    <t>přístavba:6,0*34</t>
  </si>
  <si>
    <t>stávající objekt:152,05</t>
  </si>
  <si>
    <t>přepsat částku ze samostatné přílohy</t>
  </si>
  <si>
    <t>nevyplnovat, dopočítá se</t>
  </si>
  <si>
    <t>Dne:</t>
  </si>
  <si>
    <t>V:</t>
  </si>
  <si>
    <t>Vypracoval:</t>
  </si>
  <si>
    <t>Podpis a razítko:</t>
  </si>
  <si>
    <t>Uchazeč-zhotovitel může měnit-doplňovat pouze buňky se žlutým pozadím. Jedná se o tyto údaje: 
- údaje-iniciály o uchazeči-zhotoviteli
- jednotkové ceny položek zadané na maximálně dvě desetinná místa</t>
  </si>
  <si>
    <t>Zhotovitel:</t>
  </si>
  <si>
    <t>Adresa</t>
  </si>
  <si>
    <t>IČO:</t>
  </si>
  <si>
    <t>Městys Bernartice, Náměstí svobody 33, 398 43 Bernartice</t>
  </si>
  <si>
    <t>Městys Bernartice</t>
  </si>
  <si>
    <t>Náměstí svobody 33, 398 43 Bernartice</t>
  </si>
  <si>
    <t>IČ: 00249530</t>
  </si>
  <si>
    <t>Renovace vnitřních dveří - rozsah oprav dle popisu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</si>
</sst>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0.0"/>
    <numFmt numFmtId="166" formatCode="#,##0\ &quot;Kč&quot;"/>
    <numFmt numFmtId="168" formatCode="#,##0.00\ &quot;Kč&quot;"/>
    <numFmt numFmtId="170" formatCode="#,##0.000"/>
  </numFmts>
  <fonts count="22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40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3" fontId="3" fillId="0" borderId="0" xfId="0" applyNumberFormat="1" applyFo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6" xfId="0" applyFont="1" applyBorder="1"/>
    <xf numFmtId="0" fontId="3" fillId="0" borderId="37" xfId="0" applyFont="1" applyBorder="1"/>
    <xf numFmtId="165" fontId="3" fillId="0" borderId="38" xfId="0" applyNumberFormat="1" applyFont="1" applyBorder="1" applyAlignment="1">
      <alignment horizontal="right"/>
    </xf>
    <xf numFmtId="0" fontId="3" fillId="0" borderId="38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7" fillId="0" borderId="0" xfId="0" applyFont="1"/>
    <xf numFmtId="0" fontId="4" fillId="0" borderId="43" xfId="1" applyFont="1" applyBorder="1"/>
    <xf numFmtId="0" fontId="3" fillId="0" borderId="43" xfId="1" applyFont="1" applyBorder="1"/>
    <xf numFmtId="0" fontId="3" fillId="0" borderId="43" xfId="1" applyFont="1" applyBorder="1" applyAlignment="1">
      <alignment horizontal="right"/>
    </xf>
    <xf numFmtId="0" fontId="3" fillId="0" borderId="44" xfId="1" applyFont="1" applyBorder="1"/>
    <xf numFmtId="0" fontId="3" fillId="0" borderId="43" xfId="0" applyFont="1" applyBorder="1" applyAlignment="1">
      <alignment horizontal="left"/>
    </xf>
    <xf numFmtId="0" fontId="3" fillId="0" borderId="45" xfId="0" applyFont="1" applyBorder="1"/>
    <xf numFmtId="0" fontId="4" fillId="0" borderId="48" xfId="1" applyFont="1" applyBorder="1"/>
    <xf numFmtId="0" fontId="3" fillId="0" borderId="48" xfId="1" applyFont="1" applyBorder="1"/>
    <xf numFmtId="0" fontId="3" fillId="0" borderId="48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4" fillId="2" borderId="52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5" fillId="0" borderId="0" xfId="0" applyFont="1"/>
    <xf numFmtId="3" fontId="3" fillId="0" borderId="34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1" xfId="0" applyNumberFormat="1" applyFont="1" applyFill="1" applyBorder="1"/>
    <xf numFmtId="3" fontId="4" fillId="2" borderId="52" xfId="0" applyNumberFormat="1" applyFont="1" applyFill="1" applyBorder="1"/>
    <xf numFmtId="3" fontId="4" fillId="2" borderId="53" xfId="0" applyNumberFormat="1" applyFont="1" applyFill="1" applyBorder="1"/>
    <xf numFmtId="0" fontId="4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6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0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5" fillId="0" borderId="0" xfId="0" applyNumberFormat="1" applyFont="1"/>
    <xf numFmtId="4" fontId="5" fillId="0" borderId="0" xfId="0" applyNumberFormat="1" applyFont="1"/>
    <xf numFmtId="4" fontId="3" fillId="0" borderId="0" xfId="0" applyNumberFormat="1" applyFont="1"/>
    <xf numFmtId="0" fontId="3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5" fillId="0" borderId="44" xfId="1" applyFont="1" applyBorder="1" applyAlignment="1">
      <alignment horizontal="right"/>
    </xf>
    <xf numFmtId="0" fontId="3" fillId="0" borderId="43" xfId="1" applyFont="1" applyBorder="1" applyAlignment="1">
      <alignment horizontal="left"/>
    </xf>
    <xf numFmtId="0" fontId="3" fillId="0" borderId="45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4" xfId="1" applyFont="1" applyBorder="1" applyAlignment="1">
      <alignment horizontal="center"/>
    </xf>
    <xf numFmtId="49" fontId="4" fillId="0" borderId="54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9" xfId="1" applyFont="1" applyBorder="1"/>
    <xf numFmtId="0" fontId="8" fillId="0" borderId="57" xfId="1" applyFont="1" applyBorder="1" applyAlignment="1">
      <alignment horizontal="center" vertical="top"/>
    </xf>
    <xf numFmtId="49" fontId="8" fillId="0" borderId="57" xfId="1" applyNumberFormat="1" applyFont="1" applyBorder="1" applyAlignment="1">
      <alignment horizontal="left" vertical="top"/>
    </xf>
    <xf numFmtId="0" fontId="8" fillId="0" borderId="57" xfId="1" applyFont="1" applyBorder="1" applyAlignment="1">
      <alignment vertical="top" wrapText="1"/>
    </xf>
    <xf numFmtId="49" fontId="8" fillId="0" borderId="57" xfId="1" applyNumberFormat="1" applyFont="1" applyBorder="1" applyAlignment="1">
      <alignment horizontal="center" shrinkToFit="1"/>
    </xf>
    <xf numFmtId="4" fontId="8" fillId="0" borderId="57" xfId="1" applyNumberFormat="1" applyFont="1" applyBorder="1" applyAlignment="1">
      <alignment horizontal="right"/>
    </xf>
    <xf numFmtId="4" fontId="8" fillId="0" borderId="57" xfId="1" applyNumberFormat="1" applyFont="1" applyBorder="1"/>
    <xf numFmtId="0" fontId="5" fillId="0" borderId="54" xfId="1" applyFont="1" applyBorder="1" applyAlignment="1">
      <alignment horizontal="center"/>
    </xf>
    <xf numFmtId="49" fontId="5" fillId="0" borderId="54" xfId="1" applyNumberFormat="1" applyFont="1" applyBorder="1" applyAlignment="1">
      <alignment horizontal="left"/>
    </xf>
    <xf numFmtId="4" fontId="13" fillId="3" borderId="60" xfId="1" applyNumberFormat="1" applyFont="1" applyFill="1" applyBorder="1" applyAlignment="1">
      <alignment horizontal="right" wrapText="1"/>
    </xf>
    <xf numFmtId="0" fontId="3" fillId="2" borderId="10" xfId="1" applyFont="1" applyFill="1" applyBorder="1" applyAlignment="1">
      <alignment horizontal="center"/>
    </xf>
    <xf numFmtId="49" fontId="15" fillId="2" borderId="10" xfId="1" applyNumberFormat="1" applyFont="1" applyFill="1" applyBorder="1" applyAlignment="1">
      <alignment horizontal="left"/>
    </xf>
    <xf numFmtId="0" fontId="15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0" fontId="16" fillId="0" borderId="0" xfId="1" applyFont="1"/>
    <xf numFmtId="0" fontId="17" fillId="0" borderId="0" xfId="1" applyFont="1"/>
    <xf numFmtId="3" fontId="17" fillId="0" borderId="0" xfId="1" applyNumberFormat="1" applyFont="1" applyAlignment="1">
      <alignment horizontal="right"/>
    </xf>
    <xf numFmtId="4" fontId="17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4" xfId="0" applyNumberFormat="1" applyFont="1" applyBorder="1"/>
    <xf numFmtId="3" fontId="3" fillId="0" borderId="55" xfId="0" applyNumberFormat="1" applyFont="1" applyBorder="1"/>
    <xf numFmtId="4" fontId="18" fillId="3" borderId="60" xfId="1" applyNumberFormat="1" applyFont="1" applyFill="1" applyBorder="1" applyAlignment="1">
      <alignment horizontal="right" wrapText="1"/>
    </xf>
    <xf numFmtId="4" fontId="12" fillId="3" borderId="60" xfId="1" applyNumberFormat="1" applyFont="1" applyFill="1" applyBorder="1" applyAlignment="1">
      <alignment horizontal="right" wrapText="1"/>
    </xf>
    <xf numFmtId="4" fontId="8" fillId="4" borderId="57" xfId="1" applyNumberFormat="1" applyFont="1" applyFill="1" applyBorder="1" applyAlignment="1">
      <alignment horizontal="right"/>
    </xf>
    <xf numFmtId="0" fontId="8" fillId="4" borderId="57" xfId="1" applyFont="1" applyFill="1" applyBorder="1" applyAlignment="1">
      <alignment vertical="top" wrapText="1"/>
    </xf>
    <xf numFmtId="4" fontId="8" fillId="5" borderId="57" xfId="1" applyNumberFormat="1" applyFont="1" applyFill="1" applyBorder="1" applyAlignment="1">
      <alignment horizontal="right"/>
    </xf>
    <xf numFmtId="4" fontId="8" fillId="0" borderId="38" xfId="1" applyNumberFormat="1" applyFont="1" applyBorder="1"/>
    <xf numFmtId="0" fontId="13" fillId="3" borderId="54" xfId="1" applyFont="1" applyFill="1" applyBorder="1" applyAlignment="1">
      <alignment horizontal="left" wrapText="1"/>
    </xf>
    <xf numFmtId="0" fontId="13" fillId="3" borderId="5" xfId="1" applyFont="1" applyFill="1" applyBorder="1" applyAlignment="1">
      <alignment horizontal="left" wrapText="1"/>
    </xf>
    <xf numFmtId="0" fontId="13" fillId="0" borderId="54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3" fillId="0" borderId="13" xfId="0" applyFont="1" applyBorder="1" applyAlignment="1">
      <alignment horizontal="right"/>
    </xf>
    <xf numFmtId="0" fontId="13" fillId="0" borderId="35" xfId="0" applyFont="1" applyBorder="1" applyAlignment="1">
      <alignment horizontal="right"/>
    </xf>
    <xf numFmtId="4" fontId="8" fillId="0" borderId="8" xfId="1" applyNumberFormat="1" applyFont="1" applyBorder="1"/>
    <xf numFmtId="170" fontId="8" fillId="0" borderId="57" xfId="1" applyNumberFormat="1" applyFont="1" applyBorder="1" applyAlignment="1">
      <alignment horizontal="right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8" fontId="3" fillId="0" borderId="15" xfId="0" applyNumberFormat="1" applyFont="1" applyBorder="1" applyAlignment="1">
      <alignment horizontal="right" indent="2"/>
    </xf>
    <xf numFmtId="168" fontId="3" fillId="0" borderId="16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8" fontId="7" fillId="2" borderId="39" xfId="0" applyNumberFormat="1" applyFont="1" applyFill="1" applyBorder="1" applyAlignment="1">
      <alignment horizontal="right" indent="2"/>
    </xf>
    <xf numFmtId="168" fontId="7" fillId="2" borderId="40" xfId="0" applyNumberFormat="1" applyFont="1" applyFill="1" applyBorder="1" applyAlignment="1">
      <alignment horizontal="right" indent="2"/>
    </xf>
    <xf numFmtId="0" fontId="3" fillId="0" borderId="0" xfId="0" applyFont="1" applyAlignment="1">
      <alignment horizontal="left" wrapText="1"/>
    </xf>
    <xf numFmtId="0" fontId="3" fillId="0" borderId="41" xfId="1" applyFont="1" applyBorder="1" applyAlignment="1">
      <alignment horizontal="center"/>
    </xf>
    <xf numFmtId="0" fontId="3" fillId="0" borderId="42" xfId="1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7" xfId="1" applyFont="1" applyBorder="1" applyAlignment="1">
      <alignment horizontal="center"/>
    </xf>
    <xf numFmtId="0" fontId="3" fillId="0" borderId="49" xfId="1" applyFont="1" applyBorder="1" applyAlignment="1">
      <alignment horizontal="left"/>
    </xf>
    <xf numFmtId="0" fontId="3" fillId="0" borderId="48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0" xfId="0" applyNumberFormat="1" applyFont="1" applyFill="1" applyBorder="1" applyAlignment="1">
      <alignment horizontal="right"/>
    </xf>
    <xf numFmtId="49" fontId="13" fillId="3" borderId="58" xfId="1" applyNumberFormat="1" applyFont="1" applyFill="1" applyBorder="1" applyAlignment="1">
      <alignment horizontal="left" wrapText="1"/>
    </xf>
    <xf numFmtId="49" fontId="14" fillId="0" borderId="59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3" fillId="0" borderId="46" xfId="1" applyNumberFormat="1" applyFont="1" applyBorder="1" applyAlignment="1">
      <alignment horizontal="center"/>
    </xf>
    <xf numFmtId="0" fontId="3" fillId="0" borderId="49" xfId="1" applyFont="1" applyBorder="1" applyAlignment="1">
      <alignment horizontal="center" shrinkToFit="1"/>
    </xf>
    <xf numFmtId="0" fontId="3" fillId="0" borderId="48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49" fontId="18" fillId="3" borderId="58" xfId="1" applyNumberFormat="1" applyFont="1" applyFill="1" applyBorder="1" applyAlignment="1">
      <alignment horizontal="left" wrapText="1"/>
    </xf>
    <xf numFmtId="49" fontId="12" fillId="3" borderId="58" xfId="1" applyNumberFormat="1" applyFont="1" applyFill="1" applyBorder="1" applyAlignment="1">
      <alignment horizontal="left" wrapText="1"/>
    </xf>
    <xf numFmtId="3" fontId="3" fillId="5" borderId="26" xfId="0" applyNumberFormat="1" applyFont="1" applyFill="1" applyBorder="1" applyAlignment="1">
      <alignment horizontal="right"/>
    </xf>
    <xf numFmtId="4" fontId="8" fillId="8" borderId="57" xfId="1" applyNumberFormat="1" applyFont="1" applyFill="1" applyBorder="1" applyAlignment="1">
      <alignment horizontal="right"/>
    </xf>
    <xf numFmtId="4" fontId="8" fillId="0" borderId="57" xfId="1" applyNumberFormat="1" applyFont="1" applyFill="1" applyBorder="1" applyAlignment="1">
      <alignment horizontal="right"/>
    </xf>
    <xf numFmtId="4" fontId="13" fillId="3" borderId="54" xfId="1" applyNumberFormat="1" applyFont="1" applyFill="1" applyBorder="1" applyAlignment="1">
      <alignment horizontal="left" wrapText="1"/>
    </xf>
    <xf numFmtId="0" fontId="8" fillId="6" borderId="57" xfId="1" applyFont="1" applyFill="1" applyBorder="1" applyAlignment="1">
      <alignment vertical="top" wrapText="1"/>
    </xf>
    <xf numFmtId="4" fontId="18" fillId="0" borderId="60" xfId="1" applyNumberFormat="1" applyFont="1" applyFill="1" applyBorder="1" applyAlignment="1">
      <alignment horizontal="right" wrapText="1"/>
    </xf>
    <xf numFmtId="49" fontId="13" fillId="0" borderId="58" xfId="1" applyNumberFormat="1" applyFont="1" applyFill="1" applyBorder="1" applyAlignment="1">
      <alignment horizontal="left" wrapText="1"/>
    </xf>
    <xf numFmtId="49" fontId="14" fillId="0" borderId="59" xfId="0" applyNumberFormat="1" applyFont="1" applyFill="1" applyBorder="1" applyAlignment="1">
      <alignment horizontal="left" wrapText="1"/>
    </xf>
    <xf numFmtId="4" fontId="13" fillId="0" borderId="60" xfId="1" applyNumberFormat="1" applyFont="1" applyFill="1" applyBorder="1" applyAlignment="1">
      <alignment horizontal="right" wrapText="1"/>
    </xf>
    <xf numFmtId="0" fontId="8" fillId="9" borderId="57" xfId="1" applyFont="1" applyFill="1" applyBorder="1" applyAlignment="1">
      <alignment vertical="top" wrapText="1"/>
    </xf>
    <xf numFmtId="4" fontId="8" fillId="9" borderId="57" xfId="1" applyNumberFormat="1" applyFont="1" applyFill="1" applyBorder="1" applyAlignment="1">
      <alignment horizontal="right"/>
    </xf>
    <xf numFmtId="0" fontId="8" fillId="8" borderId="57" xfId="1" applyFont="1" applyFill="1" applyBorder="1" applyAlignment="1">
      <alignment vertical="top" wrapText="1"/>
    </xf>
    <xf numFmtId="4" fontId="8" fillId="6" borderId="57" xfId="1" applyNumberFormat="1" applyFont="1" applyFill="1" applyBorder="1" applyAlignment="1">
      <alignment horizontal="right"/>
    </xf>
    <xf numFmtId="0" fontId="8" fillId="0" borderId="57" xfId="1" applyFont="1" applyFill="1" applyBorder="1" applyAlignment="1">
      <alignment vertical="top" wrapText="1"/>
    </xf>
    <xf numFmtId="49" fontId="8" fillId="0" borderId="57" xfId="1" applyNumberFormat="1" applyFont="1" applyFill="1" applyBorder="1" applyAlignment="1">
      <alignment horizontal="center" shrinkToFit="1"/>
    </xf>
    <xf numFmtId="0" fontId="13" fillId="7" borderId="5" xfId="1" applyFont="1" applyFill="1" applyBorder="1" applyAlignment="1">
      <alignment horizontal="left" wrapText="1"/>
    </xf>
    <xf numFmtId="4" fontId="8" fillId="5" borderId="10" xfId="1" applyNumberFormat="1" applyFont="1" applyFill="1" applyBorder="1" applyAlignment="1">
      <alignment horizontal="right"/>
    </xf>
    <xf numFmtId="4" fontId="8" fillId="10" borderId="57" xfId="1" applyNumberFormat="1" applyFont="1" applyFill="1" applyBorder="1" applyAlignment="1">
      <alignment horizontal="right"/>
    </xf>
    <xf numFmtId="2" fontId="8" fillId="7" borderId="54" xfId="1" applyNumberFormat="1" applyFont="1" applyFill="1" applyBorder="1" applyAlignment="1">
      <alignment horizontal="right" wrapText="1"/>
    </xf>
    <xf numFmtId="49" fontId="18" fillId="0" borderId="58" xfId="1" applyNumberFormat="1" applyFont="1" applyFill="1" applyBorder="1" applyAlignment="1">
      <alignment horizontal="left" wrapText="1"/>
    </xf>
    <xf numFmtId="3" fontId="3" fillId="0" borderId="26" xfId="0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 vertical="center"/>
    </xf>
    <xf numFmtId="0" fontId="3" fillId="5" borderId="0" xfId="0" applyFont="1" applyFill="1" applyAlignment="1">
      <alignment horizontal="left" wrapText="1"/>
    </xf>
    <xf numFmtId="0" fontId="0" fillId="0" borderId="0" xfId="0" applyBorder="1" applyAlignment="1"/>
    <xf numFmtId="0" fontId="19" fillId="0" borderId="0" xfId="0" applyFont="1" applyBorder="1" applyAlignment="1">
      <alignment vertical="top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34" xfId="0" applyBorder="1"/>
    <xf numFmtId="0" fontId="0" fillId="0" borderId="34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4" fontId="20" fillId="5" borderId="0" xfId="0" applyNumberFormat="1" applyFont="1" applyFill="1" applyBorder="1" applyAlignment="1">
      <alignment horizontal="right" vertical="top"/>
    </xf>
    <xf numFmtId="0" fontId="3" fillId="5" borderId="0" xfId="0" applyFont="1" applyFill="1" applyBorder="1" applyAlignment="1"/>
    <xf numFmtId="0" fontId="0" fillId="0" borderId="0" xfId="0" applyAlignment="1"/>
    <xf numFmtId="49" fontId="3" fillId="5" borderId="0" xfId="0" applyNumberFormat="1" applyFont="1" applyFill="1" applyBorder="1" applyAlignment="1">
      <alignment horizontal="left"/>
    </xf>
    <xf numFmtId="0" fontId="4" fillId="5" borderId="0" xfId="0" applyFont="1" applyFill="1" applyBorder="1" applyAlignment="1"/>
    <xf numFmtId="0" fontId="21" fillId="0" borderId="0" xfId="0" applyFont="1" applyAlignment="1"/>
    <xf numFmtId="14" fontId="0" fillId="5" borderId="0" xfId="0" applyNumberFormat="1" applyFill="1" applyBorder="1" applyAlignment="1">
      <alignment horizontal="left"/>
    </xf>
    <xf numFmtId="0" fontId="19" fillId="5" borderId="25" xfId="0" applyFont="1" applyFill="1" applyBorder="1" applyAlignment="1">
      <alignment vertical="top"/>
    </xf>
    <xf numFmtId="0" fontId="19" fillId="0" borderId="25" xfId="0" applyFont="1" applyBorder="1" applyAlignment="1">
      <alignment vertical="top"/>
    </xf>
    <xf numFmtId="14" fontId="19" fillId="0" borderId="17" xfId="0" applyNumberFormat="1" applyFont="1" applyBorder="1" applyAlignment="1">
      <alignment horizontal="center" vertical="top"/>
    </xf>
    <xf numFmtId="0" fontId="0" fillId="0" borderId="61" xfId="0" applyBorder="1" applyAlignment="1"/>
    <xf numFmtId="0" fontId="0" fillId="0" borderId="13" xfId="0" applyBorder="1"/>
    <xf numFmtId="0" fontId="0" fillId="0" borderId="13" xfId="0" applyBorder="1" applyAlignment="1">
      <alignment horizontal="center" vertical="center"/>
    </xf>
    <xf numFmtId="49" fontId="3" fillId="0" borderId="0" xfId="0" applyNumberFormat="1" applyFont="1" applyBorder="1"/>
    <xf numFmtId="0" fontId="0" fillId="0" borderId="35" xfId="0" applyBorder="1"/>
  </cellXfs>
  <cellStyles count="2">
    <cellStyle name="Normal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AJ47"/>
  <sheetViews>
    <sheetView tabSelected="1" workbookViewId="0">
      <selection activeCell="C26" sqref="C26:D26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6.28515625" style="3" customWidth="1"/>
    <col min="6" max="6" width="16.5703125" style="3" customWidth="1"/>
    <col min="7" max="7" width="19" style="3" customWidth="1"/>
    <col min="8" max="235" width="9.140625" style="3"/>
    <col min="236" max="236" width="2" style="3" customWidth="1"/>
    <col min="237" max="237" width="15" style="3" customWidth="1"/>
    <col min="238" max="238" width="15.85546875" style="3" customWidth="1"/>
    <col min="239" max="239" width="14.5703125" style="3" customWidth="1"/>
    <col min="240" max="240" width="13.5703125" style="3" customWidth="1"/>
    <col min="241" max="241" width="16.5703125" style="3" customWidth="1"/>
    <col min="242" max="242" width="15.28515625" style="3" customWidth="1"/>
    <col min="243" max="491" width="9.140625" style="3"/>
    <col min="492" max="492" width="2" style="3" customWidth="1"/>
    <col min="493" max="493" width="15" style="3" customWidth="1"/>
    <col min="494" max="494" width="15.85546875" style="3" customWidth="1"/>
    <col min="495" max="495" width="14.5703125" style="3" customWidth="1"/>
    <col min="496" max="496" width="13.5703125" style="3" customWidth="1"/>
    <col min="497" max="497" width="16.5703125" style="3" customWidth="1"/>
    <col min="498" max="498" width="15.28515625" style="3" customWidth="1"/>
    <col min="499" max="747" width="9.140625" style="3"/>
    <col min="748" max="748" width="2" style="3" customWidth="1"/>
    <col min="749" max="749" width="15" style="3" customWidth="1"/>
    <col min="750" max="750" width="15.85546875" style="3" customWidth="1"/>
    <col min="751" max="751" width="14.5703125" style="3" customWidth="1"/>
    <col min="752" max="752" width="13.5703125" style="3" customWidth="1"/>
    <col min="753" max="753" width="16.5703125" style="3" customWidth="1"/>
    <col min="754" max="754" width="15.28515625" style="3" customWidth="1"/>
    <col min="755" max="1003" width="9.140625" style="3"/>
    <col min="1004" max="1004" width="2" style="3" customWidth="1"/>
    <col min="1005" max="1005" width="15" style="3" customWidth="1"/>
    <col min="1006" max="1006" width="15.85546875" style="3" customWidth="1"/>
    <col min="1007" max="1007" width="14.5703125" style="3" customWidth="1"/>
    <col min="1008" max="1008" width="13.5703125" style="3" customWidth="1"/>
    <col min="1009" max="1009" width="16.5703125" style="3" customWidth="1"/>
    <col min="1010" max="1010" width="15.28515625" style="3" customWidth="1"/>
    <col min="1011" max="1259" width="9.140625" style="3"/>
    <col min="1260" max="1260" width="2" style="3" customWidth="1"/>
    <col min="1261" max="1261" width="15" style="3" customWidth="1"/>
    <col min="1262" max="1262" width="15.85546875" style="3" customWidth="1"/>
    <col min="1263" max="1263" width="14.5703125" style="3" customWidth="1"/>
    <col min="1264" max="1264" width="13.5703125" style="3" customWidth="1"/>
    <col min="1265" max="1265" width="16.5703125" style="3" customWidth="1"/>
    <col min="1266" max="1266" width="15.28515625" style="3" customWidth="1"/>
    <col min="1267" max="1515" width="9.140625" style="3"/>
    <col min="1516" max="1516" width="2" style="3" customWidth="1"/>
    <col min="1517" max="1517" width="15" style="3" customWidth="1"/>
    <col min="1518" max="1518" width="15.85546875" style="3" customWidth="1"/>
    <col min="1519" max="1519" width="14.5703125" style="3" customWidth="1"/>
    <col min="1520" max="1520" width="13.5703125" style="3" customWidth="1"/>
    <col min="1521" max="1521" width="16.5703125" style="3" customWidth="1"/>
    <col min="1522" max="1522" width="15.28515625" style="3" customWidth="1"/>
    <col min="1523" max="1771" width="9.140625" style="3"/>
    <col min="1772" max="1772" width="2" style="3" customWidth="1"/>
    <col min="1773" max="1773" width="15" style="3" customWidth="1"/>
    <col min="1774" max="1774" width="15.85546875" style="3" customWidth="1"/>
    <col min="1775" max="1775" width="14.5703125" style="3" customWidth="1"/>
    <col min="1776" max="1776" width="13.5703125" style="3" customWidth="1"/>
    <col min="1777" max="1777" width="16.5703125" style="3" customWidth="1"/>
    <col min="1778" max="1778" width="15.28515625" style="3" customWidth="1"/>
    <col min="1779" max="2027" width="9.140625" style="3"/>
    <col min="2028" max="2028" width="2" style="3" customWidth="1"/>
    <col min="2029" max="2029" width="15" style="3" customWidth="1"/>
    <col min="2030" max="2030" width="15.85546875" style="3" customWidth="1"/>
    <col min="2031" max="2031" width="14.5703125" style="3" customWidth="1"/>
    <col min="2032" max="2032" width="13.5703125" style="3" customWidth="1"/>
    <col min="2033" max="2033" width="16.5703125" style="3" customWidth="1"/>
    <col min="2034" max="2034" width="15.28515625" style="3" customWidth="1"/>
    <col min="2035" max="2283" width="9.140625" style="3"/>
    <col min="2284" max="2284" width="2" style="3" customWidth="1"/>
    <col min="2285" max="2285" width="15" style="3" customWidth="1"/>
    <col min="2286" max="2286" width="15.85546875" style="3" customWidth="1"/>
    <col min="2287" max="2287" width="14.5703125" style="3" customWidth="1"/>
    <col min="2288" max="2288" width="13.5703125" style="3" customWidth="1"/>
    <col min="2289" max="2289" width="16.5703125" style="3" customWidth="1"/>
    <col min="2290" max="2290" width="15.28515625" style="3" customWidth="1"/>
    <col min="2291" max="2539" width="9.140625" style="3"/>
    <col min="2540" max="2540" width="2" style="3" customWidth="1"/>
    <col min="2541" max="2541" width="15" style="3" customWidth="1"/>
    <col min="2542" max="2542" width="15.85546875" style="3" customWidth="1"/>
    <col min="2543" max="2543" width="14.5703125" style="3" customWidth="1"/>
    <col min="2544" max="2544" width="13.5703125" style="3" customWidth="1"/>
    <col min="2545" max="2545" width="16.5703125" style="3" customWidth="1"/>
    <col min="2546" max="2546" width="15.28515625" style="3" customWidth="1"/>
    <col min="2547" max="2795" width="9.140625" style="3"/>
    <col min="2796" max="2796" width="2" style="3" customWidth="1"/>
    <col min="2797" max="2797" width="15" style="3" customWidth="1"/>
    <col min="2798" max="2798" width="15.85546875" style="3" customWidth="1"/>
    <col min="2799" max="2799" width="14.5703125" style="3" customWidth="1"/>
    <col min="2800" max="2800" width="13.5703125" style="3" customWidth="1"/>
    <col min="2801" max="2801" width="16.5703125" style="3" customWidth="1"/>
    <col min="2802" max="2802" width="15.28515625" style="3" customWidth="1"/>
    <col min="2803" max="3051" width="9.140625" style="3"/>
    <col min="3052" max="3052" width="2" style="3" customWidth="1"/>
    <col min="3053" max="3053" width="15" style="3" customWidth="1"/>
    <col min="3054" max="3054" width="15.85546875" style="3" customWidth="1"/>
    <col min="3055" max="3055" width="14.5703125" style="3" customWidth="1"/>
    <col min="3056" max="3056" width="13.5703125" style="3" customWidth="1"/>
    <col min="3057" max="3057" width="16.5703125" style="3" customWidth="1"/>
    <col min="3058" max="3058" width="15.28515625" style="3" customWidth="1"/>
    <col min="3059" max="3307" width="9.140625" style="3"/>
    <col min="3308" max="3308" width="2" style="3" customWidth="1"/>
    <col min="3309" max="3309" width="15" style="3" customWidth="1"/>
    <col min="3310" max="3310" width="15.85546875" style="3" customWidth="1"/>
    <col min="3311" max="3311" width="14.5703125" style="3" customWidth="1"/>
    <col min="3312" max="3312" width="13.5703125" style="3" customWidth="1"/>
    <col min="3313" max="3313" width="16.5703125" style="3" customWidth="1"/>
    <col min="3314" max="3314" width="15.28515625" style="3" customWidth="1"/>
    <col min="3315" max="3563" width="9.140625" style="3"/>
    <col min="3564" max="3564" width="2" style="3" customWidth="1"/>
    <col min="3565" max="3565" width="15" style="3" customWidth="1"/>
    <col min="3566" max="3566" width="15.85546875" style="3" customWidth="1"/>
    <col min="3567" max="3567" width="14.5703125" style="3" customWidth="1"/>
    <col min="3568" max="3568" width="13.5703125" style="3" customWidth="1"/>
    <col min="3569" max="3569" width="16.5703125" style="3" customWidth="1"/>
    <col min="3570" max="3570" width="15.28515625" style="3" customWidth="1"/>
    <col min="3571" max="3819" width="9.140625" style="3"/>
    <col min="3820" max="3820" width="2" style="3" customWidth="1"/>
    <col min="3821" max="3821" width="15" style="3" customWidth="1"/>
    <col min="3822" max="3822" width="15.85546875" style="3" customWidth="1"/>
    <col min="3823" max="3823" width="14.5703125" style="3" customWidth="1"/>
    <col min="3824" max="3824" width="13.5703125" style="3" customWidth="1"/>
    <col min="3825" max="3825" width="16.5703125" style="3" customWidth="1"/>
    <col min="3826" max="3826" width="15.28515625" style="3" customWidth="1"/>
    <col min="3827" max="4075" width="9.140625" style="3"/>
    <col min="4076" max="4076" width="2" style="3" customWidth="1"/>
    <col min="4077" max="4077" width="15" style="3" customWidth="1"/>
    <col min="4078" max="4078" width="15.85546875" style="3" customWidth="1"/>
    <col min="4079" max="4079" width="14.5703125" style="3" customWidth="1"/>
    <col min="4080" max="4080" width="13.5703125" style="3" customWidth="1"/>
    <col min="4081" max="4081" width="16.5703125" style="3" customWidth="1"/>
    <col min="4082" max="4082" width="15.28515625" style="3" customWidth="1"/>
    <col min="4083" max="4331" width="9.140625" style="3"/>
    <col min="4332" max="4332" width="2" style="3" customWidth="1"/>
    <col min="4333" max="4333" width="15" style="3" customWidth="1"/>
    <col min="4334" max="4334" width="15.85546875" style="3" customWidth="1"/>
    <col min="4335" max="4335" width="14.5703125" style="3" customWidth="1"/>
    <col min="4336" max="4336" width="13.5703125" style="3" customWidth="1"/>
    <col min="4337" max="4337" width="16.5703125" style="3" customWidth="1"/>
    <col min="4338" max="4338" width="15.28515625" style="3" customWidth="1"/>
    <col min="4339" max="4587" width="9.140625" style="3"/>
    <col min="4588" max="4588" width="2" style="3" customWidth="1"/>
    <col min="4589" max="4589" width="15" style="3" customWidth="1"/>
    <col min="4590" max="4590" width="15.85546875" style="3" customWidth="1"/>
    <col min="4591" max="4591" width="14.5703125" style="3" customWidth="1"/>
    <col min="4592" max="4592" width="13.5703125" style="3" customWidth="1"/>
    <col min="4593" max="4593" width="16.5703125" style="3" customWidth="1"/>
    <col min="4594" max="4594" width="15.28515625" style="3" customWidth="1"/>
    <col min="4595" max="4843" width="9.140625" style="3"/>
    <col min="4844" max="4844" width="2" style="3" customWidth="1"/>
    <col min="4845" max="4845" width="15" style="3" customWidth="1"/>
    <col min="4846" max="4846" width="15.85546875" style="3" customWidth="1"/>
    <col min="4847" max="4847" width="14.5703125" style="3" customWidth="1"/>
    <col min="4848" max="4848" width="13.5703125" style="3" customWidth="1"/>
    <col min="4849" max="4849" width="16.5703125" style="3" customWidth="1"/>
    <col min="4850" max="4850" width="15.28515625" style="3" customWidth="1"/>
    <col min="4851" max="5099" width="9.140625" style="3"/>
    <col min="5100" max="5100" width="2" style="3" customWidth="1"/>
    <col min="5101" max="5101" width="15" style="3" customWidth="1"/>
    <col min="5102" max="5102" width="15.85546875" style="3" customWidth="1"/>
    <col min="5103" max="5103" width="14.5703125" style="3" customWidth="1"/>
    <col min="5104" max="5104" width="13.5703125" style="3" customWidth="1"/>
    <col min="5105" max="5105" width="16.5703125" style="3" customWidth="1"/>
    <col min="5106" max="5106" width="15.28515625" style="3" customWidth="1"/>
    <col min="5107" max="5355" width="9.140625" style="3"/>
    <col min="5356" max="5356" width="2" style="3" customWidth="1"/>
    <col min="5357" max="5357" width="15" style="3" customWidth="1"/>
    <col min="5358" max="5358" width="15.85546875" style="3" customWidth="1"/>
    <col min="5359" max="5359" width="14.5703125" style="3" customWidth="1"/>
    <col min="5360" max="5360" width="13.5703125" style="3" customWidth="1"/>
    <col min="5361" max="5361" width="16.5703125" style="3" customWidth="1"/>
    <col min="5362" max="5362" width="15.28515625" style="3" customWidth="1"/>
    <col min="5363" max="5611" width="9.140625" style="3"/>
    <col min="5612" max="5612" width="2" style="3" customWidth="1"/>
    <col min="5613" max="5613" width="15" style="3" customWidth="1"/>
    <col min="5614" max="5614" width="15.85546875" style="3" customWidth="1"/>
    <col min="5615" max="5615" width="14.5703125" style="3" customWidth="1"/>
    <col min="5616" max="5616" width="13.5703125" style="3" customWidth="1"/>
    <col min="5617" max="5617" width="16.5703125" style="3" customWidth="1"/>
    <col min="5618" max="5618" width="15.28515625" style="3" customWidth="1"/>
    <col min="5619" max="5867" width="9.140625" style="3"/>
    <col min="5868" max="5868" width="2" style="3" customWidth="1"/>
    <col min="5869" max="5869" width="15" style="3" customWidth="1"/>
    <col min="5870" max="5870" width="15.85546875" style="3" customWidth="1"/>
    <col min="5871" max="5871" width="14.5703125" style="3" customWidth="1"/>
    <col min="5872" max="5872" width="13.5703125" style="3" customWidth="1"/>
    <col min="5873" max="5873" width="16.5703125" style="3" customWidth="1"/>
    <col min="5874" max="5874" width="15.28515625" style="3" customWidth="1"/>
    <col min="5875" max="6123" width="9.140625" style="3"/>
    <col min="6124" max="6124" width="2" style="3" customWidth="1"/>
    <col min="6125" max="6125" width="15" style="3" customWidth="1"/>
    <col min="6126" max="6126" width="15.85546875" style="3" customWidth="1"/>
    <col min="6127" max="6127" width="14.5703125" style="3" customWidth="1"/>
    <col min="6128" max="6128" width="13.5703125" style="3" customWidth="1"/>
    <col min="6129" max="6129" width="16.5703125" style="3" customWidth="1"/>
    <col min="6130" max="6130" width="15.28515625" style="3" customWidth="1"/>
    <col min="6131" max="6379" width="9.140625" style="3"/>
    <col min="6380" max="6380" width="2" style="3" customWidth="1"/>
    <col min="6381" max="6381" width="15" style="3" customWidth="1"/>
    <col min="6382" max="6382" width="15.85546875" style="3" customWidth="1"/>
    <col min="6383" max="6383" width="14.5703125" style="3" customWidth="1"/>
    <col min="6384" max="6384" width="13.5703125" style="3" customWidth="1"/>
    <col min="6385" max="6385" width="16.5703125" style="3" customWidth="1"/>
    <col min="6386" max="6386" width="15.28515625" style="3" customWidth="1"/>
    <col min="6387" max="6635" width="9.140625" style="3"/>
    <col min="6636" max="6636" width="2" style="3" customWidth="1"/>
    <col min="6637" max="6637" width="15" style="3" customWidth="1"/>
    <col min="6638" max="6638" width="15.85546875" style="3" customWidth="1"/>
    <col min="6639" max="6639" width="14.5703125" style="3" customWidth="1"/>
    <col min="6640" max="6640" width="13.5703125" style="3" customWidth="1"/>
    <col min="6641" max="6641" width="16.5703125" style="3" customWidth="1"/>
    <col min="6642" max="6642" width="15.28515625" style="3" customWidth="1"/>
    <col min="6643" max="6891" width="9.140625" style="3"/>
    <col min="6892" max="6892" width="2" style="3" customWidth="1"/>
    <col min="6893" max="6893" width="15" style="3" customWidth="1"/>
    <col min="6894" max="6894" width="15.85546875" style="3" customWidth="1"/>
    <col min="6895" max="6895" width="14.5703125" style="3" customWidth="1"/>
    <col min="6896" max="6896" width="13.5703125" style="3" customWidth="1"/>
    <col min="6897" max="6897" width="16.5703125" style="3" customWidth="1"/>
    <col min="6898" max="6898" width="15.28515625" style="3" customWidth="1"/>
    <col min="6899" max="7147" width="9.140625" style="3"/>
    <col min="7148" max="7148" width="2" style="3" customWidth="1"/>
    <col min="7149" max="7149" width="15" style="3" customWidth="1"/>
    <col min="7150" max="7150" width="15.85546875" style="3" customWidth="1"/>
    <col min="7151" max="7151" width="14.5703125" style="3" customWidth="1"/>
    <col min="7152" max="7152" width="13.5703125" style="3" customWidth="1"/>
    <col min="7153" max="7153" width="16.5703125" style="3" customWidth="1"/>
    <col min="7154" max="7154" width="15.28515625" style="3" customWidth="1"/>
    <col min="7155" max="7403" width="9.140625" style="3"/>
    <col min="7404" max="7404" width="2" style="3" customWidth="1"/>
    <col min="7405" max="7405" width="15" style="3" customWidth="1"/>
    <col min="7406" max="7406" width="15.85546875" style="3" customWidth="1"/>
    <col min="7407" max="7407" width="14.5703125" style="3" customWidth="1"/>
    <col min="7408" max="7408" width="13.5703125" style="3" customWidth="1"/>
    <col min="7409" max="7409" width="16.5703125" style="3" customWidth="1"/>
    <col min="7410" max="7410" width="15.28515625" style="3" customWidth="1"/>
    <col min="7411" max="7659" width="9.140625" style="3"/>
    <col min="7660" max="7660" width="2" style="3" customWidth="1"/>
    <col min="7661" max="7661" width="15" style="3" customWidth="1"/>
    <col min="7662" max="7662" width="15.85546875" style="3" customWidth="1"/>
    <col min="7663" max="7663" width="14.5703125" style="3" customWidth="1"/>
    <col min="7664" max="7664" width="13.5703125" style="3" customWidth="1"/>
    <col min="7665" max="7665" width="16.5703125" style="3" customWidth="1"/>
    <col min="7666" max="7666" width="15.28515625" style="3" customWidth="1"/>
    <col min="7667" max="7915" width="9.140625" style="3"/>
    <col min="7916" max="7916" width="2" style="3" customWidth="1"/>
    <col min="7917" max="7917" width="15" style="3" customWidth="1"/>
    <col min="7918" max="7918" width="15.85546875" style="3" customWidth="1"/>
    <col min="7919" max="7919" width="14.5703125" style="3" customWidth="1"/>
    <col min="7920" max="7920" width="13.5703125" style="3" customWidth="1"/>
    <col min="7921" max="7921" width="16.5703125" style="3" customWidth="1"/>
    <col min="7922" max="7922" width="15.28515625" style="3" customWidth="1"/>
    <col min="7923" max="8171" width="9.140625" style="3"/>
    <col min="8172" max="8172" width="2" style="3" customWidth="1"/>
    <col min="8173" max="8173" width="15" style="3" customWidth="1"/>
    <col min="8174" max="8174" width="15.85546875" style="3" customWidth="1"/>
    <col min="8175" max="8175" width="14.5703125" style="3" customWidth="1"/>
    <col min="8176" max="8176" width="13.5703125" style="3" customWidth="1"/>
    <col min="8177" max="8177" width="16.5703125" style="3" customWidth="1"/>
    <col min="8178" max="8178" width="15.28515625" style="3" customWidth="1"/>
    <col min="8179" max="8427" width="9.140625" style="3"/>
    <col min="8428" max="8428" width="2" style="3" customWidth="1"/>
    <col min="8429" max="8429" width="15" style="3" customWidth="1"/>
    <col min="8430" max="8430" width="15.85546875" style="3" customWidth="1"/>
    <col min="8431" max="8431" width="14.5703125" style="3" customWidth="1"/>
    <col min="8432" max="8432" width="13.5703125" style="3" customWidth="1"/>
    <col min="8433" max="8433" width="16.5703125" style="3" customWidth="1"/>
    <col min="8434" max="8434" width="15.28515625" style="3" customWidth="1"/>
    <col min="8435" max="8683" width="9.140625" style="3"/>
    <col min="8684" max="8684" width="2" style="3" customWidth="1"/>
    <col min="8685" max="8685" width="15" style="3" customWidth="1"/>
    <col min="8686" max="8686" width="15.85546875" style="3" customWidth="1"/>
    <col min="8687" max="8687" width="14.5703125" style="3" customWidth="1"/>
    <col min="8688" max="8688" width="13.5703125" style="3" customWidth="1"/>
    <col min="8689" max="8689" width="16.5703125" style="3" customWidth="1"/>
    <col min="8690" max="8690" width="15.28515625" style="3" customWidth="1"/>
    <col min="8691" max="8939" width="9.140625" style="3"/>
    <col min="8940" max="8940" width="2" style="3" customWidth="1"/>
    <col min="8941" max="8941" width="15" style="3" customWidth="1"/>
    <col min="8942" max="8942" width="15.85546875" style="3" customWidth="1"/>
    <col min="8943" max="8943" width="14.5703125" style="3" customWidth="1"/>
    <col min="8944" max="8944" width="13.5703125" style="3" customWidth="1"/>
    <col min="8945" max="8945" width="16.5703125" style="3" customWidth="1"/>
    <col min="8946" max="8946" width="15.28515625" style="3" customWidth="1"/>
    <col min="8947" max="9195" width="9.140625" style="3"/>
    <col min="9196" max="9196" width="2" style="3" customWidth="1"/>
    <col min="9197" max="9197" width="15" style="3" customWidth="1"/>
    <col min="9198" max="9198" width="15.85546875" style="3" customWidth="1"/>
    <col min="9199" max="9199" width="14.5703125" style="3" customWidth="1"/>
    <col min="9200" max="9200" width="13.5703125" style="3" customWidth="1"/>
    <col min="9201" max="9201" width="16.5703125" style="3" customWidth="1"/>
    <col min="9202" max="9202" width="15.28515625" style="3" customWidth="1"/>
    <col min="9203" max="9451" width="9.140625" style="3"/>
    <col min="9452" max="9452" width="2" style="3" customWidth="1"/>
    <col min="9453" max="9453" width="15" style="3" customWidth="1"/>
    <col min="9454" max="9454" width="15.85546875" style="3" customWidth="1"/>
    <col min="9455" max="9455" width="14.5703125" style="3" customWidth="1"/>
    <col min="9456" max="9456" width="13.5703125" style="3" customWidth="1"/>
    <col min="9457" max="9457" width="16.5703125" style="3" customWidth="1"/>
    <col min="9458" max="9458" width="15.28515625" style="3" customWidth="1"/>
    <col min="9459" max="9707" width="9.140625" style="3"/>
    <col min="9708" max="9708" width="2" style="3" customWidth="1"/>
    <col min="9709" max="9709" width="15" style="3" customWidth="1"/>
    <col min="9710" max="9710" width="15.85546875" style="3" customWidth="1"/>
    <col min="9711" max="9711" width="14.5703125" style="3" customWidth="1"/>
    <col min="9712" max="9712" width="13.5703125" style="3" customWidth="1"/>
    <col min="9713" max="9713" width="16.5703125" style="3" customWidth="1"/>
    <col min="9714" max="9714" width="15.28515625" style="3" customWidth="1"/>
    <col min="9715" max="9963" width="9.140625" style="3"/>
    <col min="9964" max="9964" width="2" style="3" customWidth="1"/>
    <col min="9965" max="9965" width="15" style="3" customWidth="1"/>
    <col min="9966" max="9966" width="15.85546875" style="3" customWidth="1"/>
    <col min="9967" max="9967" width="14.5703125" style="3" customWidth="1"/>
    <col min="9968" max="9968" width="13.5703125" style="3" customWidth="1"/>
    <col min="9969" max="9969" width="16.5703125" style="3" customWidth="1"/>
    <col min="9970" max="9970" width="15.28515625" style="3" customWidth="1"/>
    <col min="9971" max="10219" width="9.140625" style="3"/>
    <col min="10220" max="10220" width="2" style="3" customWidth="1"/>
    <col min="10221" max="10221" width="15" style="3" customWidth="1"/>
    <col min="10222" max="10222" width="15.85546875" style="3" customWidth="1"/>
    <col min="10223" max="10223" width="14.5703125" style="3" customWidth="1"/>
    <col min="10224" max="10224" width="13.5703125" style="3" customWidth="1"/>
    <col min="10225" max="10225" width="16.5703125" style="3" customWidth="1"/>
    <col min="10226" max="10226" width="15.28515625" style="3" customWidth="1"/>
    <col min="10227" max="10475" width="9.140625" style="3"/>
    <col min="10476" max="10476" width="2" style="3" customWidth="1"/>
    <col min="10477" max="10477" width="15" style="3" customWidth="1"/>
    <col min="10478" max="10478" width="15.85546875" style="3" customWidth="1"/>
    <col min="10479" max="10479" width="14.5703125" style="3" customWidth="1"/>
    <col min="10480" max="10480" width="13.5703125" style="3" customWidth="1"/>
    <col min="10481" max="10481" width="16.5703125" style="3" customWidth="1"/>
    <col min="10482" max="10482" width="15.28515625" style="3" customWidth="1"/>
    <col min="10483" max="10731" width="9.140625" style="3"/>
    <col min="10732" max="10732" width="2" style="3" customWidth="1"/>
    <col min="10733" max="10733" width="15" style="3" customWidth="1"/>
    <col min="10734" max="10734" width="15.85546875" style="3" customWidth="1"/>
    <col min="10735" max="10735" width="14.5703125" style="3" customWidth="1"/>
    <col min="10736" max="10736" width="13.5703125" style="3" customWidth="1"/>
    <col min="10737" max="10737" width="16.5703125" style="3" customWidth="1"/>
    <col min="10738" max="10738" width="15.28515625" style="3" customWidth="1"/>
    <col min="10739" max="10987" width="9.140625" style="3"/>
    <col min="10988" max="10988" width="2" style="3" customWidth="1"/>
    <col min="10989" max="10989" width="15" style="3" customWidth="1"/>
    <col min="10990" max="10990" width="15.85546875" style="3" customWidth="1"/>
    <col min="10991" max="10991" width="14.5703125" style="3" customWidth="1"/>
    <col min="10992" max="10992" width="13.5703125" style="3" customWidth="1"/>
    <col min="10993" max="10993" width="16.5703125" style="3" customWidth="1"/>
    <col min="10994" max="10994" width="15.28515625" style="3" customWidth="1"/>
    <col min="10995" max="11243" width="9.140625" style="3"/>
    <col min="11244" max="11244" width="2" style="3" customWidth="1"/>
    <col min="11245" max="11245" width="15" style="3" customWidth="1"/>
    <col min="11246" max="11246" width="15.85546875" style="3" customWidth="1"/>
    <col min="11247" max="11247" width="14.5703125" style="3" customWidth="1"/>
    <col min="11248" max="11248" width="13.5703125" style="3" customWidth="1"/>
    <col min="11249" max="11249" width="16.5703125" style="3" customWidth="1"/>
    <col min="11250" max="11250" width="15.28515625" style="3" customWidth="1"/>
    <col min="11251" max="11499" width="9.140625" style="3"/>
    <col min="11500" max="11500" width="2" style="3" customWidth="1"/>
    <col min="11501" max="11501" width="15" style="3" customWidth="1"/>
    <col min="11502" max="11502" width="15.85546875" style="3" customWidth="1"/>
    <col min="11503" max="11503" width="14.5703125" style="3" customWidth="1"/>
    <col min="11504" max="11504" width="13.5703125" style="3" customWidth="1"/>
    <col min="11505" max="11505" width="16.5703125" style="3" customWidth="1"/>
    <col min="11506" max="11506" width="15.28515625" style="3" customWidth="1"/>
    <col min="11507" max="11755" width="9.140625" style="3"/>
    <col min="11756" max="11756" width="2" style="3" customWidth="1"/>
    <col min="11757" max="11757" width="15" style="3" customWidth="1"/>
    <col min="11758" max="11758" width="15.85546875" style="3" customWidth="1"/>
    <col min="11759" max="11759" width="14.5703125" style="3" customWidth="1"/>
    <col min="11760" max="11760" width="13.5703125" style="3" customWidth="1"/>
    <col min="11761" max="11761" width="16.5703125" style="3" customWidth="1"/>
    <col min="11762" max="11762" width="15.28515625" style="3" customWidth="1"/>
    <col min="11763" max="12011" width="9.140625" style="3"/>
    <col min="12012" max="12012" width="2" style="3" customWidth="1"/>
    <col min="12013" max="12013" width="15" style="3" customWidth="1"/>
    <col min="12014" max="12014" width="15.85546875" style="3" customWidth="1"/>
    <col min="12015" max="12015" width="14.5703125" style="3" customWidth="1"/>
    <col min="12016" max="12016" width="13.5703125" style="3" customWidth="1"/>
    <col min="12017" max="12017" width="16.5703125" style="3" customWidth="1"/>
    <col min="12018" max="12018" width="15.28515625" style="3" customWidth="1"/>
    <col min="12019" max="12267" width="9.140625" style="3"/>
    <col min="12268" max="12268" width="2" style="3" customWidth="1"/>
    <col min="12269" max="12269" width="15" style="3" customWidth="1"/>
    <col min="12270" max="12270" width="15.85546875" style="3" customWidth="1"/>
    <col min="12271" max="12271" width="14.5703125" style="3" customWidth="1"/>
    <col min="12272" max="12272" width="13.5703125" style="3" customWidth="1"/>
    <col min="12273" max="12273" width="16.5703125" style="3" customWidth="1"/>
    <col min="12274" max="12274" width="15.28515625" style="3" customWidth="1"/>
    <col min="12275" max="12523" width="9.140625" style="3"/>
    <col min="12524" max="12524" width="2" style="3" customWidth="1"/>
    <col min="12525" max="12525" width="15" style="3" customWidth="1"/>
    <col min="12526" max="12526" width="15.85546875" style="3" customWidth="1"/>
    <col min="12527" max="12527" width="14.5703125" style="3" customWidth="1"/>
    <col min="12528" max="12528" width="13.5703125" style="3" customWidth="1"/>
    <col min="12529" max="12529" width="16.5703125" style="3" customWidth="1"/>
    <col min="12530" max="12530" width="15.28515625" style="3" customWidth="1"/>
    <col min="12531" max="12779" width="9.140625" style="3"/>
    <col min="12780" max="12780" width="2" style="3" customWidth="1"/>
    <col min="12781" max="12781" width="15" style="3" customWidth="1"/>
    <col min="12782" max="12782" width="15.85546875" style="3" customWidth="1"/>
    <col min="12783" max="12783" width="14.5703125" style="3" customWidth="1"/>
    <col min="12784" max="12784" width="13.5703125" style="3" customWidth="1"/>
    <col min="12785" max="12785" width="16.5703125" style="3" customWidth="1"/>
    <col min="12786" max="12786" width="15.28515625" style="3" customWidth="1"/>
    <col min="12787" max="13035" width="9.140625" style="3"/>
    <col min="13036" max="13036" width="2" style="3" customWidth="1"/>
    <col min="13037" max="13037" width="15" style="3" customWidth="1"/>
    <col min="13038" max="13038" width="15.85546875" style="3" customWidth="1"/>
    <col min="13039" max="13039" width="14.5703125" style="3" customWidth="1"/>
    <col min="13040" max="13040" width="13.5703125" style="3" customWidth="1"/>
    <col min="13041" max="13041" width="16.5703125" style="3" customWidth="1"/>
    <col min="13042" max="13042" width="15.28515625" style="3" customWidth="1"/>
    <col min="13043" max="13291" width="9.140625" style="3"/>
    <col min="13292" max="13292" width="2" style="3" customWidth="1"/>
    <col min="13293" max="13293" width="15" style="3" customWidth="1"/>
    <col min="13294" max="13294" width="15.85546875" style="3" customWidth="1"/>
    <col min="13295" max="13295" width="14.5703125" style="3" customWidth="1"/>
    <col min="13296" max="13296" width="13.5703125" style="3" customWidth="1"/>
    <col min="13297" max="13297" width="16.5703125" style="3" customWidth="1"/>
    <col min="13298" max="13298" width="15.28515625" style="3" customWidth="1"/>
    <col min="13299" max="13547" width="9.140625" style="3"/>
    <col min="13548" max="13548" width="2" style="3" customWidth="1"/>
    <col min="13549" max="13549" width="15" style="3" customWidth="1"/>
    <col min="13550" max="13550" width="15.85546875" style="3" customWidth="1"/>
    <col min="13551" max="13551" width="14.5703125" style="3" customWidth="1"/>
    <col min="13552" max="13552" width="13.5703125" style="3" customWidth="1"/>
    <col min="13553" max="13553" width="16.5703125" style="3" customWidth="1"/>
    <col min="13554" max="13554" width="15.28515625" style="3" customWidth="1"/>
    <col min="13555" max="13803" width="9.140625" style="3"/>
    <col min="13804" max="13804" width="2" style="3" customWidth="1"/>
    <col min="13805" max="13805" width="15" style="3" customWidth="1"/>
    <col min="13806" max="13806" width="15.85546875" style="3" customWidth="1"/>
    <col min="13807" max="13807" width="14.5703125" style="3" customWidth="1"/>
    <col min="13808" max="13808" width="13.5703125" style="3" customWidth="1"/>
    <col min="13809" max="13809" width="16.5703125" style="3" customWidth="1"/>
    <col min="13810" max="13810" width="15.28515625" style="3" customWidth="1"/>
    <col min="13811" max="14059" width="9.140625" style="3"/>
    <col min="14060" max="14060" width="2" style="3" customWidth="1"/>
    <col min="14061" max="14061" width="15" style="3" customWidth="1"/>
    <col min="14062" max="14062" width="15.85546875" style="3" customWidth="1"/>
    <col min="14063" max="14063" width="14.5703125" style="3" customWidth="1"/>
    <col min="14064" max="14064" width="13.5703125" style="3" customWidth="1"/>
    <col min="14065" max="14065" width="16.5703125" style="3" customWidth="1"/>
    <col min="14066" max="14066" width="15.28515625" style="3" customWidth="1"/>
    <col min="14067" max="14315" width="9.140625" style="3"/>
    <col min="14316" max="14316" width="2" style="3" customWidth="1"/>
    <col min="14317" max="14317" width="15" style="3" customWidth="1"/>
    <col min="14318" max="14318" width="15.85546875" style="3" customWidth="1"/>
    <col min="14319" max="14319" width="14.5703125" style="3" customWidth="1"/>
    <col min="14320" max="14320" width="13.5703125" style="3" customWidth="1"/>
    <col min="14321" max="14321" width="16.5703125" style="3" customWidth="1"/>
    <col min="14322" max="14322" width="15.28515625" style="3" customWidth="1"/>
    <col min="14323" max="14571" width="9.140625" style="3"/>
    <col min="14572" max="14572" width="2" style="3" customWidth="1"/>
    <col min="14573" max="14573" width="15" style="3" customWidth="1"/>
    <col min="14574" max="14574" width="15.85546875" style="3" customWidth="1"/>
    <col min="14575" max="14575" width="14.5703125" style="3" customWidth="1"/>
    <col min="14576" max="14576" width="13.5703125" style="3" customWidth="1"/>
    <col min="14577" max="14577" width="16.5703125" style="3" customWidth="1"/>
    <col min="14578" max="14578" width="15.28515625" style="3" customWidth="1"/>
    <col min="14579" max="14827" width="9.140625" style="3"/>
    <col min="14828" max="14828" width="2" style="3" customWidth="1"/>
    <col min="14829" max="14829" width="15" style="3" customWidth="1"/>
    <col min="14830" max="14830" width="15.85546875" style="3" customWidth="1"/>
    <col min="14831" max="14831" width="14.5703125" style="3" customWidth="1"/>
    <col min="14832" max="14832" width="13.5703125" style="3" customWidth="1"/>
    <col min="14833" max="14833" width="16.5703125" style="3" customWidth="1"/>
    <col min="14834" max="14834" width="15.28515625" style="3" customWidth="1"/>
    <col min="14835" max="15083" width="9.140625" style="3"/>
    <col min="15084" max="15084" width="2" style="3" customWidth="1"/>
    <col min="15085" max="15085" width="15" style="3" customWidth="1"/>
    <col min="15086" max="15086" width="15.85546875" style="3" customWidth="1"/>
    <col min="15087" max="15087" width="14.5703125" style="3" customWidth="1"/>
    <col min="15088" max="15088" width="13.5703125" style="3" customWidth="1"/>
    <col min="15089" max="15089" width="16.5703125" style="3" customWidth="1"/>
    <col min="15090" max="15090" width="15.28515625" style="3" customWidth="1"/>
    <col min="15091" max="15339" width="9.140625" style="3"/>
    <col min="15340" max="15340" width="2" style="3" customWidth="1"/>
    <col min="15341" max="15341" width="15" style="3" customWidth="1"/>
    <col min="15342" max="15342" width="15.85546875" style="3" customWidth="1"/>
    <col min="15343" max="15343" width="14.5703125" style="3" customWidth="1"/>
    <col min="15344" max="15344" width="13.5703125" style="3" customWidth="1"/>
    <col min="15345" max="15345" width="16.5703125" style="3" customWidth="1"/>
    <col min="15346" max="15346" width="15.28515625" style="3" customWidth="1"/>
    <col min="15347" max="15595" width="9.140625" style="3"/>
    <col min="15596" max="15596" width="2" style="3" customWidth="1"/>
    <col min="15597" max="15597" width="15" style="3" customWidth="1"/>
    <col min="15598" max="15598" width="15.85546875" style="3" customWidth="1"/>
    <col min="15599" max="15599" width="14.5703125" style="3" customWidth="1"/>
    <col min="15600" max="15600" width="13.5703125" style="3" customWidth="1"/>
    <col min="15601" max="15601" width="16.5703125" style="3" customWidth="1"/>
    <col min="15602" max="15602" width="15.28515625" style="3" customWidth="1"/>
    <col min="15603" max="15851" width="9.140625" style="3"/>
    <col min="15852" max="15852" width="2" style="3" customWidth="1"/>
    <col min="15853" max="15853" width="15" style="3" customWidth="1"/>
    <col min="15854" max="15854" width="15.85546875" style="3" customWidth="1"/>
    <col min="15855" max="15855" width="14.5703125" style="3" customWidth="1"/>
    <col min="15856" max="15856" width="13.5703125" style="3" customWidth="1"/>
    <col min="15857" max="15857" width="16.5703125" style="3" customWidth="1"/>
    <col min="15858" max="15858" width="15.28515625" style="3" customWidth="1"/>
    <col min="15859" max="16107" width="9.140625" style="3"/>
    <col min="16108" max="16108" width="2" style="3" customWidth="1"/>
    <col min="16109" max="16109" width="15" style="3" customWidth="1"/>
    <col min="16110" max="16110" width="15.85546875" style="3" customWidth="1"/>
    <col min="16111" max="16111" width="14.5703125" style="3" customWidth="1"/>
    <col min="16112" max="16112" width="13.5703125" style="3" customWidth="1"/>
    <col min="16113" max="16113" width="16.5703125" style="3" customWidth="1"/>
    <col min="16114" max="16114" width="15.28515625" style="3" customWidth="1"/>
    <col min="16115" max="16384" width="9.140625" style="3"/>
  </cols>
  <sheetData>
    <row r="1" spans="1:36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36" ht="12.75" customHeight="1" x14ac:dyDescent="0.2">
      <c r="A2" s="4" t="s">
        <v>1</v>
      </c>
      <c r="B2" s="5"/>
      <c r="C2" s="6"/>
      <c r="D2" s="6"/>
      <c r="E2" s="5"/>
      <c r="F2" s="7" t="s">
        <v>2</v>
      </c>
      <c r="G2" s="8"/>
    </row>
    <row r="3" spans="1:36" ht="3" hidden="1" customHeight="1" x14ac:dyDescent="0.2">
      <c r="A3" s="9"/>
      <c r="B3" s="10"/>
      <c r="C3" s="11"/>
      <c r="D3" s="11"/>
      <c r="E3" s="10"/>
      <c r="F3" s="12"/>
      <c r="G3" s="13"/>
    </row>
    <row r="4" spans="1:36" ht="12" customHeight="1" x14ac:dyDescent="0.2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36" ht="12.95" customHeight="1" x14ac:dyDescent="0.2">
      <c r="A5" s="16" t="s">
        <v>74</v>
      </c>
      <c r="B5" s="17"/>
      <c r="C5" s="18" t="s">
        <v>75</v>
      </c>
      <c r="D5" s="19"/>
      <c r="E5" s="20"/>
      <c r="F5" s="12" t="s">
        <v>6</v>
      </c>
      <c r="G5" s="13"/>
    </row>
    <row r="6" spans="1:36" ht="12.95" customHeight="1" x14ac:dyDescent="0.2">
      <c r="A6" s="14" t="s">
        <v>7</v>
      </c>
      <c r="B6" s="10"/>
      <c r="C6" s="11" t="s">
        <v>8</v>
      </c>
      <c r="D6" s="11"/>
      <c r="E6" s="10"/>
      <c r="F6" s="12" t="s">
        <v>9</v>
      </c>
      <c r="G6" s="21"/>
    </row>
    <row r="7" spans="1:36" ht="12.95" customHeight="1" x14ac:dyDescent="0.2">
      <c r="A7" s="22"/>
      <c r="B7" s="23"/>
      <c r="C7" s="24" t="s">
        <v>73</v>
      </c>
      <c r="D7" s="25"/>
      <c r="E7" s="25"/>
      <c r="F7" s="26" t="s">
        <v>10</v>
      </c>
      <c r="G7" s="21"/>
    </row>
    <row r="8" spans="1:36" x14ac:dyDescent="0.2">
      <c r="A8" s="27" t="s">
        <v>11</v>
      </c>
      <c r="B8" s="12"/>
      <c r="C8" s="180"/>
      <c r="D8" s="180"/>
      <c r="E8" s="181"/>
      <c r="F8" s="12" t="s">
        <v>12</v>
      </c>
      <c r="G8" s="28"/>
    </row>
    <row r="9" spans="1:36" x14ac:dyDescent="0.2">
      <c r="A9" s="27" t="s">
        <v>13</v>
      </c>
      <c r="B9" s="12"/>
      <c r="C9" s="180"/>
      <c r="D9" s="180"/>
      <c r="E9" s="181"/>
      <c r="F9" s="12"/>
      <c r="G9" s="28"/>
    </row>
    <row r="10" spans="1:36" x14ac:dyDescent="0.2">
      <c r="A10" s="27" t="s">
        <v>14</v>
      </c>
      <c r="B10" s="12"/>
      <c r="C10" s="180" t="s">
        <v>805</v>
      </c>
      <c r="D10" s="180"/>
      <c r="E10" s="180"/>
      <c r="F10" s="12"/>
      <c r="G10" s="29"/>
    </row>
    <row r="11" spans="1:36" ht="13.5" customHeight="1" x14ac:dyDescent="0.2">
      <c r="A11" s="27" t="s">
        <v>15</v>
      </c>
      <c r="B11" s="12"/>
      <c r="C11" s="180"/>
      <c r="D11" s="180"/>
      <c r="E11" s="180"/>
      <c r="F11" s="12" t="s">
        <v>16</v>
      </c>
      <c r="G11" s="29"/>
      <c r="AF11" s="30"/>
      <c r="AG11" s="30"/>
      <c r="AH11" s="30"/>
      <c r="AI11" s="30"/>
      <c r="AJ11" s="30"/>
    </row>
    <row r="12" spans="1:36" ht="12.75" customHeight="1" x14ac:dyDescent="0.2">
      <c r="A12" s="31" t="s">
        <v>17</v>
      </c>
      <c r="B12" s="10"/>
      <c r="C12" s="182"/>
      <c r="D12" s="182"/>
      <c r="E12" s="182"/>
      <c r="F12" s="32" t="s">
        <v>18</v>
      </c>
      <c r="G12" s="33"/>
    </row>
    <row r="13" spans="1:36" ht="28.5" customHeight="1" thickBot="1" x14ac:dyDescent="0.25">
      <c r="A13" s="34" t="s">
        <v>19</v>
      </c>
      <c r="B13" s="35"/>
      <c r="C13" s="35"/>
      <c r="D13" s="35"/>
      <c r="E13" s="36"/>
      <c r="F13" s="36"/>
      <c r="G13" s="37"/>
    </row>
    <row r="14" spans="1:36" ht="17.25" customHeight="1" thickBot="1" x14ac:dyDescent="0.25">
      <c r="A14" s="38" t="s">
        <v>20</v>
      </c>
      <c r="B14" s="39"/>
      <c r="C14" s="40"/>
      <c r="D14" s="41" t="s">
        <v>21</v>
      </c>
      <c r="E14" s="42"/>
      <c r="F14" s="42"/>
      <c r="G14" s="40"/>
    </row>
    <row r="15" spans="1:36" ht="15.95" customHeight="1" x14ac:dyDescent="0.2">
      <c r="A15" s="43"/>
      <c r="B15" s="44" t="s">
        <v>22</v>
      </c>
      <c r="C15" s="45">
        <f>HSV</f>
        <v>0</v>
      </c>
      <c r="D15" s="46" t="str">
        <f>Rekapitulace!A43</f>
        <v>Ztížené výrobní podmínky</v>
      </c>
      <c r="E15" s="47"/>
      <c r="F15" s="48"/>
      <c r="G15" s="45">
        <f>Rekapitulace!I43</f>
        <v>0</v>
      </c>
    </row>
    <row r="16" spans="1:36" ht="15.95" customHeight="1" x14ac:dyDescent="0.2">
      <c r="A16" s="43" t="s">
        <v>23</v>
      </c>
      <c r="B16" s="44" t="s">
        <v>24</v>
      </c>
      <c r="C16" s="45">
        <f>PSV</f>
        <v>0</v>
      </c>
      <c r="D16" s="9" t="str">
        <f>Rekapitulace!A44</f>
        <v>Oborová přirážka</v>
      </c>
      <c r="E16" s="49"/>
      <c r="F16" s="50"/>
      <c r="G16" s="45">
        <f>Rekapitulace!I44</f>
        <v>0</v>
      </c>
    </row>
    <row r="17" spans="1:8" ht="15.95" customHeight="1" x14ac:dyDescent="0.2">
      <c r="A17" s="43" t="s">
        <v>25</v>
      </c>
      <c r="B17" s="44" t="s">
        <v>26</v>
      </c>
      <c r="C17" s="45">
        <f>Mont</f>
        <v>0</v>
      </c>
      <c r="D17" s="9" t="str">
        <f>Rekapitulace!A45</f>
        <v>Přesun stavebních kapacit</v>
      </c>
      <c r="E17" s="49"/>
      <c r="F17" s="50"/>
      <c r="G17" s="45">
        <f>Rekapitulace!I45</f>
        <v>0</v>
      </c>
    </row>
    <row r="18" spans="1:8" ht="15.95" customHeight="1" x14ac:dyDescent="0.2">
      <c r="A18" s="51" t="s">
        <v>27</v>
      </c>
      <c r="B18" s="52" t="s">
        <v>28</v>
      </c>
      <c r="C18" s="45">
        <f>Dodavka</f>
        <v>0</v>
      </c>
      <c r="D18" s="9" t="str">
        <f>Rekapitulace!A46</f>
        <v>Zařízení staveniště</v>
      </c>
      <c r="E18" s="49"/>
      <c r="F18" s="50"/>
      <c r="G18" s="45">
        <f>Rekapitulace!I46</f>
        <v>0</v>
      </c>
    </row>
    <row r="19" spans="1:8" ht="15.95" customHeight="1" x14ac:dyDescent="0.2">
      <c r="A19" s="53" t="s">
        <v>29</v>
      </c>
      <c r="B19" s="44"/>
      <c r="C19" s="45">
        <f>SUM(C15:C18)</f>
        <v>0</v>
      </c>
      <c r="D19" s="9" t="str">
        <f>Rekapitulace!A47</f>
        <v>Provoz investora</v>
      </c>
      <c r="E19" s="49"/>
      <c r="F19" s="50"/>
      <c r="G19" s="45">
        <f>Rekapitulace!I47</f>
        <v>0</v>
      </c>
    </row>
    <row r="20" spans="1:8" ht="15.95" customHeight="1" x14ac:dyDescent="0.2">
      <c r="A20" s="53"/>
      <c r="B20" s="44"/>
      <c r="C20" s="45"/>
      <c r="D20" s="9" t="str">
        <f>Rekapitulace!A48</f>
        <v>Kompletační činnost (IČD)</v>
      </c>
      <c r="E20" s="49"/>
      <c r="F20" s="50"/>
      <c r="G20" s="45">
        <f>Rekapitulace!I48</f>
        <v>0</v>
      </c>
    </row>
    <row r="21" spans="1:8" ht="15.95" customHeight="1" x14ac:dyDescent="0.2">
      <c r="A21" s="53" t="s">
        <v>30</v>
      </c>
      <c r="B21" s="44"/>
      <c r="C21" s="45">
        <f>HZS</f>
        <v>0</v>
      </c>
      <c r="D21" s="9" t="str">
        <f>Rekapitulace!A49</f>
        <v>Rezerva rozpočtu</v>
      </c>
      <c r="E21" s="49"/>
      <c r="F21" s="50"/>
      <c r="G21" s="45">
        <f>Rekapitulace!I49</f>
        <v>0</v>
      </c>
    </row>
    <row r="22" spans="1:8" ht="15.95" customHeight="1" x14ac:dyDescent="0.2">
      <c r="A22" s="54" t="s">
        <v>31</v>
      </c>
      <c r="C22" s="45">
        <f>C19+C21</f>
        <v>0</v>
      </c>
      <c r="D22" s="9" t="s">
        <v>32</v>
      </c>
      <c r="E22" s="49"/>
      <c r="F22" s="50"/>
      <c r="G22" s="45">
        <f>G23-SUM(G15:G21)</f>
        <v>0</v>
      </c>
    </row>
    <row r="23" spans="1:8" ht="15.95" customHeight="1" thickBot="1" x14ac:dyDescent="0.25">
      <c r="A23" s="183" t="s">
        <v>33</v>
      </c>
      <c r="B23" s="184"/>
      <c r="C23" s="55">
        <f>C22+G23</f>
        <v>0</v>
      </c>
      <c r="D23" s="56" t="s">
        <v>34</v>
      </c>
      <c r="E23" s="57"/>
      <c r="F23" s="58"/>
      <c r="G23" s="45">
        <f>VRN</f>
        <v>0</v>
      </c>
    </row>
    <row r="24" spans="1:8" x14ac:dyDescent="0.2">
      <c r="A24" s="59"/>
      <c r="B24" s="60"/>
      <c r="C24" s="61"/>
      <c r="D24" s="62"/>
      <c r="E24" s="61"/>
      <c r="F24" s="62"/>
      <c r="G24" s="63"/>
    </row>
    <row r="25" spans="1:8" x14ac:dyDescent="0.2">
      <c r="A25" s="54"/>
      <c r="B25" s="241"/>
      <c r="C25" s="241"/>
      <c r="D25" s="241"/>
      <c r="E25" s="69"/>
      <c r="F25" s="241"/>
      <c r="G25" s="65"/>
    </row>
    <row r="26" spans="1:8" x14ac:dyDescent="0.2">
      <c r="A26" s="54"/>
      <c r="B26" s="245" t="s">
        <v>802</v>
      </c>
      <c r="C26" s="250"/>
      <c r="D26" s="251"/>
      <c r="E26" s="64"/>
      <c r="F26" s="241" t="s">
        <v>806</v>
      </c>
      <c r="G26" s="65"/>
    </row>
    <row r="27" spans="1:8" x14ac:dyDescent="0.2">
      <c r="A27" s="54"/>
      <c r="B27" s="244" t="s">
        <v>803</v>
      </c>
      <c r="C27" s="247"/>
      <c r="D27" s="248"/>
      <c r="E27" s="64"/>
      <c r="F27" s="241" t="s">
        <v>807</v>
      </c>
      <c r="G27" s="65"/>
    </row>
    <row r="28" spans="1:8" x14ac:dyDescent="0.2">
      <c r="A28" s="54"/>
      <c r="B28" s="244" t="s">
        <v>804</v>
      </c>
      <c r="C28" s="249"/>
      <c r="D28" s="241"/>
      <c r="E28" s="64"/>
      <c r="F28" s="259" t="s">
        <v>808</v>
      </c>
      <c r="G28" s="65"/>
    </row>
    <row r="29" spans="1:8" x14ac:dyDescent="0.2">
      <c r="A29" s="54"/>
      <c r="B29" s="232" t="s">
        <v>797</v>
      </c>
      <c r="C29" s="246"/>
      <c r="D29" s="233"/>
      <c r="E29" s="257"/>
      <c r="F29" s="236"/>
      <c r="G29" s="242"/>
      <c r="H29" s="236"/>
    </row>
    <row r="30" spans="1:8" x14ac:dyDescent="0.2">
      <c r="A30" s="54"/>
      <c r="B30" s="232" t="s">
        <v>798</v>
      </c>
      <c r="C30" s="252"/>
      <c r="D30" s="233"/>
      <c r="E30" s="257"/>
      <c r="F30" s="236"/>
      <c r="G30" s="242"/>
      <c r="H30" s="236"/>
    </row>
    <row r="31" spans="1:8" x14ac:dyDescent="0.2">
      <c r="A31" s="54"/>
      <c r="B31" s="232" t="s">
        <v>799</v>
      </c>
      <c r="C31" s="247"/>
      <c r="D31" s="248"/>
      <c r="E31" s="257"/>
      <c r="F31" s="236"/>
      <c r="G31" s="242"/>
      <c r="H31" s="236"/>
    </row>
    <row r="32" spans="1:8" ht="50.25" customHeight="1" x14ac:dyDescent="0.2">
      <c r="A32" s="54"/>
      <c r="B32" s="234" t="s">
        <v>800</v>
      </c>
      <c r="C32" s="253"/>
      <c r="D32" s="253"/>
      <c r="E32" s="258"/>
      <c r="F32" s="254"/>
      <c r="G32" s="255"/>
      <c r="H32" s="237"/>
    </row>
    <row r="33" spans="1:8" ht="15" customHeight="1" x14ac:dyDescent="0.2">
      <c r="A33" s="54"/>
      <c r="B33" s="233"/>
      <c r="C33" s="240" t="s">
        <v>35</v>
      </c>
      <c r="D33" s="240"/>
      <c r="E33" s="257"/>
      <c r="F33" s="238" t="s">
        <v>36</v>
      </c>
      <c r="G33" s="256"/>
      <c r="H33" s="236"/>
    </row>
    <row r="34" spans="1:8" ht="15" customHeight="1" x14ac:dyDescent="0.2">
      <c r="A34" s="54"/>
      <c r="B34" s="233"/>
      <c r="C34" s="239"/>
      <c r="D34" s="239"/>
      <c r="E34" s="260"/>
      <c r="F34" s="236"/>
      <c r="G34" s="243"/>
      <c r="H34" s="236"/>
    </row>
    <row r="35" spans="1:8" x14ac:dyDescent="0.2">
      <c r="A35" s="66" t="s">
        <v>37</v>
      </c>
      <c r="B35" s="67"/>
      <c r="C35" s="68">
        <v>21</v>
      </c>
      <c r="D35" s="67" t="s">
        <v>38</v>
      </c>
      <c r="E35" s="69"/>
      <c r="F35" s="185">
        <f>C23</f>
        <v>0</v>
      </c>
      <c r="G35" s="186"/>
    </row>
    <row r="36" spans="1:8" x14ac:dyDescent="0.2">
      <c r="A36" s="66" t="s">
        <v>39</v>
      </c>
      <c r="B36" s="67"/>
      <c r="C36" s="68">
        <f>SazbaDPH1</f>
        <v>21</v>
      </c>
      <c r="D36" s="67" t="s">
        <v>40</v>
      </c>
      <c r="E36" s="69"/>
      <c r="F36" s="185">
        <f>Zaklad5*0.21</f>
        <v>0</v>
      </c>
      <c r="G36" s="186"/>
    </row>
    <row r="37" spans="1:8" x14ac:dyDescent="0.2">
      <c r="A37" s="66" t="s">
        <v>37</v>
      </c>
      <c r="B37" s="67"/>
      <c r="C37" s="68">
        <v>0</v>
      </c>
      <c r="D37" s="67" t="s">
        <v>40</v>
      </c>
      <c r="E37" s="69"/>
      <c r="F37" s="187">
        <v>0</v>
      </c>
      <c r="G37" s="188"/>
    </row>
    <row r="38" spans="1:8" x14ac:dyDescent="0.2">
      <c r="A38" s="66" t="s">
        <v>39</v>
      </c>
      <c r="B38" s="70"/>
      <c r="C38" s="71">
        <f>SazbaDPH2</f>
        <v>0</v>
      </c>
      <c r="D38" s="67" t="s">
        <v>40</v>
      </c>
      <c r="E38" s="50"/>
      <c r="F38" s="187">
        <f>ROUND(PRODUCT(F37,C38/100),0)</f>
        <v>0</v>
      </c>
      <c r="G38" s="188"/>
    </row>
    <row r="39" spans="1:8" s="75" customFormat="1" ht="19.5" customHeight="1" thickBot="1" x14ac:dyDescent="0.3">
      <c r="A39" s="72" t="s">
        <v>41</v>
      </c>
      <c r="B39" s="73"/>
      <c r="C39" s="73"/>
      <c r="D39" s="73"/>
      <c r="E39" s="74"/>
      <c r="F39" s="189">
        <f>SUM(F35:G36)</f>
        <v>0</v>
      </c>
      <c r="G39" s="190"/>
    </row>
    <row r="41" spans="1:8" x14ac:dyDescent="0.2">
      <c r="B41" s="191"/>
      <c r="C41" s="191"/>
      <c r="D41" s="191"/>
      <c r="E41" s="191"/>
      <c r="F41" s="191"/>
      <c r="G41" s="191"/>
    </row>
    <row r="42" spans="1:8" x14ac:dyDescent="0.2">
      <c r="A42" s="3" t="s">
        <v>42</v>
      </c>
    </row>
    <row r="43" spans="1:8" ht="42" customHeight="1" x14ac:dyDescent="0.2">
      <c r="B43" s="235" t="s">
        <v>801</v>
      </c>
      <c r="C43" s="235"/>
      <c r="D43" s="235"/>
      <c r="E43" s="235"/>
      <c r="F43" s="235"/>
      <c r="G43" s="235"/>
    </row>
    <row r="44" spans="1:8" x14ac:dyDescent="0.2">
      <c r="B44" s="191"/>
      <c r="C44" s="191"/>
      <c r="D44" s="191"/>
      <c r="E44" s="191"/>
      <c r="F44" s="191"/>
      <c r="G44" s="191"/>
    </row>
    <row r="45" spans="1:8" x14ac:dyDescent="0.2">
      <c r="B45" s="191"/>
      <c r="C45" s="191"/>
      <c r="D45" s="191"/>
      <c r="E45" s="191"/>
      <c r="F45" s="191"/>
      <c r="G45" s="191"/>
    </row>
    <row r="46" spans="1:8" x14ac:dyDescent="0.2">
      <c r="B46" s="191"/>
      <c r="C46" s="191"/>
      <c r="D46" s="191"/>
      <c r="E46" s="191"/>
      <c r="F46" s="191"/>
      <c r="G46" s="191"/>
    </row>
    <row r="47" spans="1:8" x14ac:dyDescent="0.2">
      <c r="B47" s="191"/>
      <c r="C47" s="191"/>
      <c r="D47" s="191"/>
      <c r="E47" s="191"/>
      <c r="F47" s="191"/>
      <c r="G47" s="191"/>
    </row>
  </sheetData>
  <mergeCells count="22">
    <mergeCell ref="C26:D26"/>
    <mergeCell ref="C27:D27"/>
    <mergeCell ref="F33:G33"/>
    <mergeCell ref="B44:G44"/>
    <mergeCell ref="B45:G45"/>
    <mergeCell ref="B46:G46"/>
    <mergeCell ref="B47:G47"/>
    <mergeCell ref="B41:G41"/>
    <mergeCell ref="B43:G43"/>
    <mergeCell ref="C8:E8"/>
    <mergeCell ref="C9:E9"/>
    <mergeCell ref="C10:E10"/>
    <mergeCell ref="C11:E11"/>
    <mergeCell ref="C12:E12"/>
    <mergeCell ref="A23:B23"/>
    <mergeCell ref="F35:G35"/>
    <mergeCell ref="F36:G36"/>
    <mergeCell ref="F37:G37"/>
    <mergeCell ref="F38:G38"/>
    <mergeCell ref="F39:G39"/>
    <mergeCell ref="C31:D31"/>
    <mergeCell ref="C33:D3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BUILDpower,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104"/>
  <sheetViews>
    <sheetView topLeftCell="A25" workbookViewId="0">
      <selection activeCell="E50" sqref="E50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9" ht="13.5" thickTop="1" x14ac:dyDescent="0.2">
      <c r="A1" s="192" t="s">
        <v>43</v>
      </c>
      <c r="B1" s="193"/>
      <c r="C1" s="76" t="str">
        <f>CONCATENATE(cislostavby," ",nazevstavby)</f>
        <v xml:space="preserve"> Modernizace sokolovny Bernartice</v>
      </c>
      <c r="D1" s="77"/>
      <c r="E1" s="78"/>
      <c r="F1" s="77"/>
      <c r="G1" s="79" t="s">
        <v>44</v>
      </c>
      <c r="H1" s="80"/>
      <c r="I1" s="81"/>
    </row>
    <row r="2" spans="1:9" ht="13.5" thickBot="1" x14ac:dyDescent="0.25">
      <c r="A2" s="194" t="s">
        <v>45</v>
      </c>
      <c r="B2" s="195"/>
      <c r="C2" s="82" t="str">
        <f>CONCATENATE(cisloobjektu," ",nazevobjektu)</f>
        <v>SO01 Modernizace sokolovny</v>
      </c>
      <c r="D2" s="83"/>
      <c r="E2" s="84"/>
      <c r="F2" s="83"/>
      <c r="G2" s="196"/>
      <c r="H2" s="197"/>
      <c r="I2" s="198"/>
    </row>
    <row r="3" spans="1:9" ht="13.5" thickTop="1" x14ac:dyDescent="0.2"/>
    <row r="4" spans="1:9" ht="19.5" customHeight="1" x14ac:dyDescent="0.25">
      <c r="A4" s="85" t="s">
        <v>46</v>
      </c>
      <c r="B4" s="86"/>
      <c r="C4" s="86"/>
      <c r="D4" s="86"/>
      <c r="E4" s="86"/>
      <c r="F4" s="86"/>
      <c r="G4" s="86"/>
      <c r="H4" s="86"/>
      <c r="I4" s="86"/>
    </row>
    <row r="5" spans="1:9" ht="13.5" thickBot="1" x14ac:dyDescent="0.25"/>
    <row r="6" spans="1:9" ht="13.5" thickBot="1" x14ac:dyDescent="0.25">
      <c r="A6" s="87"/>
      <c r="B6" s="88" t="s">
        <v>47</v>
      </c>
      <c r="C6" s="88"/>
      <c r="D6" s="89"/>
      <c r="E6" s="90" t="s">
        <v>48</v>
      </c>
      <c r="F6" s="91" t="s">
        <v>49</v>
      </c>
      <c r="G6" s="91" t="s">
        <v>50</v>
      </c>
      <c r="H6" s="91" t="s">
        <v>51</v>
      </c>
      <c r="I6" s="92" t="s">
        <v>30</v>
      </c>
    </row>
    <row r="7" spans="1:9" x14ac:dyDescent="0.2">
      <c r="A7" s="162" t="str">
        <f>Položky!B7</f>
        <v>1</v>
      </c>
      <c r="B7" s="93" t="str">
        <f>Položky!C7</f>
        <v>Zemní práce</v>
      </c>
      <c r="D7" s="94"/>
      <c r="E7" s="163">
        <f>Položky!G36</f>
        <v>0</v>
      </c>
      <c r="F7" s="164">
        <v>0</v>
      </c>
      <c r="G7" s="164">
        <v>0</v>
      </c>
      <c r="H7" s="164">
        <v>0</v>
      </c>
      <c r="I7" s="165">
        <v>0</v>
      </c>
    </row>
    <row r="8" spans="1:9" x14ac:dyDescent="0.2">
      <c r="A8" s="162" t="str">
        <f>Položky!B37</f>
        <v>2</v>
      </c>
      <c r="B8" s="93" t="str">
        <f>Položky!C37</f>
        <v>Základy a zvláštní zakládání</v>
      </c>
      <c r="D8" s="94"/>
      <c r="E8" s="163">
        <f>Položky!G52</f>
        <v>0</v>
      </c>
      <c r="F8" s="164">
        <v>0</v>
      </c>
      <c r="G8" s="164">
        <v>0</v>
      </c>
      <c r="H8" s="164">
        <v>0</v>
      </c>
      <c r="I8" s="165">
        <v>0</v>
      </c>
    </row>
    <row r="9" spans="1:9" x14ac:dyDescent="0.2">
      <c r="A9" s="162" t="str">
        <f>Položky!B53</f>
        <v>3</v>
      </c>
      <c r="B9" s="93" t="str">
        <f>Položky!C53</f>
        <v>Svislé a kompletní konstrukce</v>
      </c>
      <c r="D9" s="94"/>
      <c r="E9" s="163">
        <f>Položky!G113</f>
        <v>0</v>
      </c>
      <c r="F9" s="164">
        <v>0</v>
      </c>
      <c r="G9" s="164">
        <v>0</v>
      </c>
      <c r="H9" s="164">
        <v>0</v>
      </c>
      <c r="I9" s="165">
        <v>0</v>
      </c>
    </row>
    <row r="10" spans="1:9" x14ac:dyDescent="0.2">
      <c r="A10" s="162" t="str">
        <f>Položky!B114</f>
        <v>4</v>
      </c>
      <c r="B10" s="93" t="str">
        <f>Položky!C114</f>
        <v>Vodorovné konstrukce</v>
      </c>
      <c r="D10" s="94"/>
      <c r="E10" s="163">
        <f>Položky!G125</f>
        <v>0</v>
      </c>
      <c r="F10" s="164">
        <v>0</v>
      </c>
      <c r="G10" s="164">
        <v>0</v>
      </c>
      <c r="H10" s="164">
        <v>0</v>
      </c>
      <c r="I10" s="165">
        <v>0</v>
      </c>
    </row>
    <row r="11" spans="1:9" x14ac:dyDescent="0.2">
      <c r="A11" s="162" t="str">
        <f>Položky!B126</f>
        <v>5</v>
      </c>
      <c r="B11" s="93" t="str">
        <f>Položky!C126</f>
        <v>Komunikace</v>
      </c>
      <c r="D11" s="94"/>
      <c r="E11" s="163">
        <f>Položky!G146</f>
        <v>0</v>
      </c>
      <c r="F11" s="164">
        <v>0</v>
      </c>
      <c r="G11" s="164">
        <v>0</v>
      </c>
      <c r="H11" s="164">
        <v>0</v>
      </c>
      <c r="I11" s="165">
        <v>0</v>
      </c>
    </row>
    <row r="12" spans="1:9" x14ac:dyDescent="0.2">
      <c r="A12" s="162" t="str">
        <f>Položky!B147</f>
        <v>61</v>
      </c>
      <c r="B12" s="93" t="str">
        <f>Položky!C147</f>
        <v>Upravy povrchů vnitřní</v>
      </c>
      <c r="D12" s="94"/>
      <c r="E12" s="163">
        <f>Položky!G162</f>
        <v>0</v>
      </c>
      <c r="F12" s="164">
        <v>0</v>
      </c>
      <c r="G12" s="164">
        <v>0</v>
      </c>
      <c r="H12" s="164">
        <v>0</v>
      </c>
      <c r="I12" s="165">
        <v>0</v>
      </c>
    </row>
    <row r="13" spans="1:9" x14ac:dyDescent="0.2">
      <c r="A13" s="162" t="str">
        <f>Položky!B163</f>
        <v>62</v>
      </c>
      <c r="B13" s="93" t="str">
        <f>Položky!C163</f>
        <v>Úpravy povrchů vnější</v>
      </c>
      <c r="D13" s="94"/>
      <c r="E13" s="163">
        <f>Položky!G202</f>
        <v>0</v>
      </c>
      <c r="F13" s="164">
        <v>0</v>
      </c>
      <c r="G13" s="164">
        <v>0</v>
      </c>
      <c r="H13" s="164">
        <v>0</v>
      </c>
      <c r="I13" s="165">
        <v>0</v>
      </c>
    </row>
    <row r="14" spans="1:9" x14ac:dyDescent="0.2">
      <c r="A14" s="162" t="str">
        <f>Položky!B203</f>
        <v>63</v>
      </c>
      <c r="B14" s="93" t="str">
        <f>Položky!C203</f>
        <v>Podlahy a podlahové konstrukce</v>
      </c>
      <c r="D14" s="94"/>
      <c r="E14" s="163">
        <f>Položky!G223</f>
        <v>0</v>
      </c>
      <c r="F14" s="164">
        <v>0</v>
      </c>
      <c r="G14" s="164">
        <v>0</v>
      </c>
      <c r="H14" s="164">
        <v>0</v>
      </c>
      <c r="I14" s="165">
        <v>0</v>
      </c>
    </row>
    <row r="15" spans="1:9" x14ac:dyDescent="0.2">
      <c r="A15" s="162" t="str">
        <f>Položky!B224</f>
        <v>9</v>
      </c>
      <c r="B15" s="93" t="str">
        <f>Položky!C224</f>
        <v>Ostatní konstrukce a práce</v>
      </c>
      <c r="D15" s="94"/>
      <c r="E15" s="163">
        <f>Položky!G236</f>
        <v>0</v>
      </c>
      <c r="F15" s="164">
        <v>0</v>
      </c>
      <c r="G15" s="164">
        <v>0</v>
      </c>
      <c r="H15" s="164">
        <v>0</v>
      </c>
      <c r="I15" s="165">
        <v>0</v>
      </c>
    </row>
    <row r="16" spans="1:9" x14ac:dyDescent="0.2">
      <c r="A16" s="162" t="str">
        <f>Položky!B237</f>
        <v>94</v>
      </c>
      <c r="B16" s="93" t="str">
        <f>Položky!C237</f>
        <v>Lešení a stavební výtahy</v>
      </c>
      <c r="D16" s="94"/>
      <c r="E16" s="163">
        <f>Položky!G253</f>
        <v>0</v>
      </c>
      <c r="F16" s="164">
        <v>0</v>
      </c>
      <c r="G16" s="164">
        <v>0</v>
      </c>
      <c r="H16" s="164">
        <v>0</v>
      </c>
      <c r="I16" s="165">
        <v>0</v>
      </c>
    </row>
    <row r="17" spans="1:9" x14ac:dyDescent="0.2">
      <c r="A17" s="162" t="str">
        <f>Položky!B254</f>
        <v>95</v>
      </c>
      <c r="B17" s="93" t="str">
        <f>Položky!C254</f>
        <v>Dokončovací konstrukce na pozemních stavbách</v>
      </c>
      <c r="D17" s="94"/>
      <c r="E17" s="163">
        <f>Položky!G259</f>
        <v>0</v>
      </c>
      <c r="F17" s="164">
        <v>0</v>
      </c>
      <c r="G17" s="164">
        <v>0</v>
      </c>
      <c r="H17" s="164">
        <v>0</v>
      </c>
      <c r="I17" s="165">
        <v>0</v>
      </c>
    </row>
    <row r="18" spans="1:9" x14ac:dyDescent="0.2">
      <c r="A18" s="162" t="str">
        <f>Položky!B260</f>
        <v>96</v>
      </c>
      <c r="B18" s="93" t="str">
        <f>Položky!C260</f>
        <v>Bourání konstrukcí</v>
      </c>
      <c r="D18" s="94"/>
      <c r="E18" s="163">
        <f>Položky!G302</f>
        <v>0</v>
      </c>
      <c r="F18" s="164">
        <v>0</v>
      </c>
      <c r="G18" s="164">
        <v>0</v>
      </c>
      <c r="H18" s="164">
        <v>0</v>
      </c>
      <c r="I18" s="165">
        <v>0</v>
      </c>
    </row>
    <row r="19" spans="1:9" x14ac:dyDescent="0.2">
      <c r="A19" s="162" t="str">
        <f>Položky!B303</f>
        <v>98</v>
      </c>
      <c r="B19" s="93" t="str">
        <f>Položky!C303</f>
        <v>Demolice</v>
      </c>
      <c r="D19" s="94"/>
      <c r="E19" s="163">
        <f>Položky!G312</f>
        <v>0</v>
      </c>
      <c r="F19" s="164">
        <v>0</v>
      </c>
      <c r="G19" s="164">
        <v>0</v>
      </c>
      <c r="H19" s="164">
        <v>0</v>
      </c>
      <c r="I19" s="165">
        <v>0</v>
      </c>
    </row>
    <row r="20" spans="1:9" x14ac:dyDescent="0.2">
      <c r="A20" s="162" t="str">
        <f>Položky!B313</f>
        <v>99</v>
      </c>
      <c r="B20" s="93" t="str">
        <f>Položky!C313</f>
        <v>Staveništní přesun hmot</v>
      </c>
      <c r="D20" s="94"/>
      <c r="E20" s="163">
        <f>Položky!G315</f>
        <v>0</v>
      </c>
      <c r="F20" s="164">
        <v>0</v>
      </c>
      <c r="G20" s="164">
        <v>0</v>
      </c>
      <c r="H20" s="164">
        <v>0</v>
      </c>
      <c r="I20" s="165">
        <v>0</v>
      </c>
    </row>
    <row r="21" spans="1:9" x14ac:dyDescent="0.2">
      <c r="A21" s="162" t="str">
        <f>Položky!B316</f>
        <v>711</v>
      </c>
      <c r="B21" s="93" t="str">
        <f>Položky!C316</f>
        <v>Izolace proti vodě</v>
      </c>
      <c r="D21" s="94"/>
      <c r="E21" s="163">
        <v>0</v>
      </c>
      <c r="F21" s="164">
        <f>Položky!G322</f>
        <v>0</v>
      </c>
      <c r="G21" s="164">
        <v>0</v>
      </c>
      <c r="H21" s="164">
        <v>0</v>
      </c>
      <c r="I21" s="165">
        <v>0</v>
      </c>
    </row>
    <row r="22" spans="1:9" x14ac:dyDescent="0.2">
      <c r="A22" s="162" t="str">
        <f>Položky!B323</f>
        <v>713</v>
      </c>
      <c r="B22" s="93" t="str">
        <f>Položky!C323</f>
        <v>Izolace tepelné</v>
      </c>
      <c r="D22" s="94"/>
      <c r="E22" s="163">
        <v>0</v>
      </c>
      <c r="F22" s="164">
        <f>Položky!G347</f>
        <v>0</v>
      </c>
      <c r="G22" s="164">
        <v>0</v>
      </c>
      <c r="H22" s="164">
        <v>0</v>
      </c>
      <c r="I22" s="165">
        <v>0</v>
      </c>
    </row>
    <row r="23" spans="1:9" x14ac:dyDescent="0.2">
      <c r="A23" s="162" t="str">
        <f>Položky!B348</f>
        <v>720</v>
      </c>
      <c r="B23" s="93" t="str">
        <f>Položky!C348</f>
        <v>Zdravotechnická instalace</v>
      </c>
      <c r="D23" s="94"/>
      <c r="E23" s="163">
        <v>0</v>
      </c>
      <c r="F23" s="164">
        <f>Položky!G350</f>
        <v>0</v>
      </c>
      <c r="G23" s="164">
        <v>0</v>
      </c>
      <c r="H23" s="164">
        <v>0</v>
      </c>
      <c r="I23" s="165">
        <v>0</v>
      </c>
    </row>
    <row r="24" spans="1:9" x14ac:dyDescent="0.2">
      <c r="A24" s="162" t="str">
        <f>Položky!B351</f>
        <v>728</v>
      </c>
      <c r="B24" s="93" t="str">
        <f>Položky!C351</f>
        <v>Elektroinstalace</v>
      </c>
      <c r="D24" s="94"/>
      <c r="E24" s="163">
        <v>0</v>
      </c>
      <c r="F24" s="164">
        <f>Položky!G353</f>
        <v>0</v>
      </c>
      <c r="G24" s="164">
        <v>0</v>
      </c>
      <c r="H24" s="164">
        <v>0</v>
      </c>
      <c r="I24" s="165">
        <v>0</v>
      </c>
    </row>
    <row r="25" spans="1:9" x14ac:dyDescent="0.2">
      <c r="A25" s="162" t="str">
        <f>Položky!B354</f>
        <v>730</v>
      </c>
      <c r="B25" s="93" t="str">
        <f>Položky!C354</f>
        <v>Ústřední vytápění</v>
      </c>
      <c r="D25" s="94"/>
      <c r="E25" s="163">
        <v>0</v>
      </c>
      <c r="F25" s="164">
        <f>Položky!G357</f>
        <v>0</v>
      </c>
      <c r="G25" s="164">
        <v>0</v>
      </c>
      <c r="H25" s="164">
        <v>0</v>
      </c>
      <c r="I25" s="165">
        <v>0</v>
      </c>
    </row>
    <row r="26" spans="1:9" x14ac:dyDescent="0.2">
      <c r="A26" s="162" t="str">
        <f>Položky!B358</f>
        <v>762</v>
      </c>
      <c r="B26" s="93" t="str">
        <f>Položky!C358</f>
        <v>Konstrukce tesařské</v>
      </c>
      <c r="D26" s="94"/>
      <c r="E26" s="163">
        <v>0</v>
      </c>
      <c r="F26" s="164">
        <f>Položky!G384</f>
        <v>0</v>
      </c>
      <c r="G26" s="164">
        <v>0</v>
      </c>
      <c r="H26" s="164">
        <v>0</v>
      </c>
      <c r="I26" s="165">
        <v>0</v>
      </c>
    </row>
    <row r="27" spans="1:9" x14ac:dyDescent="0.2">
      <c r="A27" s="162" t="str">
        <f>Položky!B385</f>
        <v>764</v>
      </c>
      <c r="B27" s="93" t="str">
        <f>Položky!C385</f>
        <v>Konstrukce klempířské</v>
      </c>
      <c r="D27" s="94"/>
      <c r="E27" s="163">
        <v>0</v>
      </c>
      <c r="F27" s="164">
        <f>Položky!G418</f>
        <v>0</v>
      </c>
      <c r="G27" s="164">
        <v>0</v>
      </c>
      <c r="H27" s="164">
        <v>0</v>
      </c>
      <c r="I27" s="165">
        <v>0</v>
      </c>
    </row>
    <row r="28" spans="1:9" x14ac:dyDescent="0.2">
      <c r="A28" s="162" t="str">
        <f>Položky!B419</f>
        <v>765</v>
      </c>
      <c r="B28" s="93" t="str">
        <f>Položky!C419</f>
        <v>Krytiny tvrdé skládané</v>
      </c>
      <c r="D28" s="94"/>
      <c r="E28" s="163">
        <v>0</v>
      </c>
      <c r="F28" s="164">
        <f>Položky!G426</f>
        <v>0</v>
      </c>
      <c r="G28" s="164">
        <v>0</v>
      </c>
      <c r="H28" s="164">
        <v>0</v>
      </c>
      <c r="I28" s="165">
        <v>0</v>
      </c>
    </row>
    <row r="29" spans="1:9" x14ac:dyDescent="0.2">
      <c r="A29" s="162" t="str">
        <f>Položky!B427</f>
        <v>766</v>
      </c>
      <c r="B29" s="93" t="str">
        <f>Položky!C427</f>
        <v>Konstrukce truhlářské</v>
      </c>
      <c r="D29" s="94"/>
      <c r="E29" s="163">
        <v>0</v>
      </c>
      <c r="F29" s="164">
        <f>Položky!G454</f>
        <v>0</v>
      </c>
      <c r="G29" s="164">
        <v>0</v>
      </c>
      <c r="H29" s="164">
        <v>0</v>
      </c>
      <c r="I29" s="165">
        <v>0</v>
      </c>
    </row>
    <row r="30" spans="1:9" x14ac:dyDescent="0.2">
      <c r="A30" s="162" t="str">
        <f>Položky!B455</f>
        <v>771</v>
      </c>
      <c r="B30" s="93" t="str">
        <f>Položky!C455</f>
        <v>Podlahy z dlaždic a obklady</v>
      </c>
      <c r="D30" s="94"/>
      <c r="E30" s="163">
        <v>0</v>
      </c>
      <c r="F30" s="164">
        <f>Položky!G467</f>
        <v>0</v>
      </c>
      <c r="G30" s="164">
        <v>0</v>
      </c>
      <c r="H30" s="164">
        <v>0</v>
      </c>
      <c r="I30" s="165">
        <v>0</v>
      </c>
    </row>
    <row r="31" spans="1:9" x14ac:dyDescent="0.2">
      <c r="A31" s="162" t="str">
        <f>Položky!B468</f>
        <v>772</v>
      </c>
      <c r="B31" s="93" t="str">
        <f>Položky!C468</f>
        <v>Kamenné  dlažby</v>
      </c>
      <c r="D31" s="94"/>
      <c r="E31" s="163">
        <v>0</v>
      </c>
      <c r="F31" s="164">
        <f>Položky!G476</f>
        <v>0</v>
      </c>
      <c r="G31" s="164">
        <v>0</v>
      </c>
      <c r="H31" s="164">
        <v>0</v>
      </c>
      <c r="I31" s="165">
        <v>0</v>
      </c>
    </row>
    <row r="32" spans="1:9" x14ac:dyDescent="0.2">
      <c r="A32" s="162" t="str">
        <f>Položky!B477</f>
        <v>775</v>
      </c>
      <c r="B32" s="93" t="str">
        <f>Položky!C477</f>
        <v>Podlahy vlysové a parketové</v>
      </c>
      <c r="D32" s="94"/>
      <c r="E32" s="163">
        <v>0</v>
      </c>
      <c r="F32" s="164">
        <f>Položky!G482</f>
        <v>0</v>
      </c>
      <c r="G32" s="164">
        <v>0</v>
      </c>
      <c r="H32" s="164">
        <v>0</v>
      </c>
      <c r="I32" s="165">
        <v>0</v>
      </c>
    </row>
    <row r="33" spans="1:256" x14ac:dyDescent="0.2">
      <c r="A33" s="162" t="str">
        <f>Položky!B483</f>
        <v>776</v>
      </c>
      <c r="B33" s="93" t="str">
        <f>Položky!C483</f>
        <v>Podlahy povlakové</v>
      </c>
      <c r="D33" s="94"/>
      <c r="E33" s="163">
        <v>0</v>
      </c>
      <c r="F33" s="164">
        <f>Položky!G493</f>
        <v>0</v>
      </c>
      <c r="G33" s="164">
        <v>0</v>
      </c>
      <c r="H33" s="164">
        <v>0</v>
      </c>
      <c r="I33" s="165">
        <v>0</v>
      </c>
    </row>
    <row r="34" spans="1:256" x14ac:dyDescent="0.2">
      <c r="A34" s="162" t="str">
        <f>Položky!B494</f>
        <v>781</v>
      </c>
      <c r="B34" s="93" t="str">
        <f>Položky!C494</f>
        <v>Obklady keramické</v>
      </c>
      <c r="D34" s="94"/>
      <c r="E34" s="163">
        <v>0</v>
      </c>
      <c r="F34" s="164">
        <f>Položky!G508</f>
        <v>0</v>
      </c>
      <c r="G34" s="164">
        <v>0</v>
      </c>
      <c r="H34" s="164">
        <v>0</v>
      </c>
      <c r="I34" s="165">
        <v>0</v>
      </c>
    </row>
    <row r="35" spans="1:256" x14ac:dyDescent="0.2">
      <c r="A35" s="162" t="str">
        <f>Položky!B509</f>
        <v>783</v>
      </c>
      <c r="B35" s="93" t="str">
        <f>Položky!C509</f>
        <v>Nátěry</v>
      </c>
      <c r="D35" s="94"/>
      <c r="E35" s="163">
        <v>0</v>
      </c>
      <c r="F35" s="164">
        <f>Položky!G512</f>
        <v>0</v>
      </c>
      <c r="G35" s="164">
        <v>0</v>
      </c>
      <c r="H35" s="164">
        <v>0</v>
      </c>
      <c r="I35" s="165">
        <v>0</v>
      </c>
    </row>
    <row r="36" spans="1:256" x14ac:dyDescent="0.2">
      <c r="A36" s="162" t="str">
        <f>Položky!B513</f>
        <v>784</v>
      </c>
      <c r="B36" s="93" t="str">
        <f>Položky!C513</f>
        <v>Malby</v>
      </c>
      <c r="D36" s="94"/>
      <c r="E36" s="163">
        <v>0</v>
      </c>
      <c r="F36" s="164">
        <f>Položky!G542</f>
        <v>0</v>
      </c>
      <c r="G36" s="164">
        <v>0</v>
      </c>
      <c r="H36" s="164">
        <v>0</v>
      </c>
      <c r="I36" s="165">
        <v>0</v>
      </c>
    </row>
    <row r="37" spans="1:256" ht="13.5" thickBot="1" x14ac:dyDescent="0.25">
      <c r="A37" s="162" t="str">
        <f>Položky!B543</f>
        <v>D96</v>
      </c>
      <c r="B37" s="93" t="str">
        <f>Položky!C543</f>
        <v>Přesuny suti a vybouraných hmot</v>
      </c>
      <c r="D37" s="94"/>
      <c r="E37" s="163">
        <f>Položky!G548</f>
        <v>0</v>
      </c>
      <c r="F37" s="164">
        <v>0</v>
      </c>
      <c r="G37" s="164">
        <v>0</v>
      </c>
      <c r="H37" s="164">
        <v>0</v>
      </c>
      <c r="I37" s="165">
        <v>0</v>
      </c>
    </row>
    <row r="38" spans="1:256" ht="13.5" thickBot="1" x14ac:dyDescent="0.25">
      <c r="A38" s="95"/>
      <c r="B38" s="96" t="s">
        <v>52</v>
      </c>
      <c r="C38" s="96"/>
      <c r="D38" s="97"/>
      <c r="E38" s="98">
        <f>SUM(E7:E37)</f>
        <v>0</v>
      </c>
      <c r="F38" s="99">
        <f>SUM(F7:F37)</f>
        <v>0</v>
      </c>
      <c r="G38" s="99">
        <f>SUM(G7:G37)</f>
        <v>0</v>
      </c>
      <c r="H38" s="99">
        <f>SUM(H7:H37)</f>
        <v>0</v>
      </c>
      <c r="I38" s="100">
        <f>SUM(I7:I37)</f>
        <v>0</v>
      </c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1"/>
      <c r="BM38" s="101"/>
      <c r="BN38" s="101"/>
      <c r="BO38" s="101"/>
      <c r="BP38" s="101"/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  <c r="CC38" s="101"/>
      <c r="CD38" s="101"/>
      <c r="CE38" s="101"/>
      <c r="CF38" s="101"/>
      <c r="CG38" s="101"/>
      <c r="CH38" s="101"/>
      <c r="CI38" s="101"/>
      <c r="CJ38" s="101"/>
      <c r="CK38" s="101"/>
      <c r="CL38" s="101"/>
      <c r="CM38" s="101"/>
      <c r="CN38" s="101"/>
      <c r="CO38" s="101"/>
      <c r="CP38" s="101"/>
      <c r="CQ38" s="101"/>
      <c r="CR38" s="101"/>
      <c r="CS38" s="101"/>
      <c r="CT38" s="101"/>
      <c r="CU38" s="101"/>
      <c r="CV38" s="101"/>
      <c r="CW38" s="101"/>
      <c r="CX38" s="101"/>
      <c r="CY38" s="101"/>
      <c r="CZ38" s="101"/>
      <c r="DA38" s="101"/>
      <c r="DB38" s="101"/>
      <c r="DC38" s="101"/>
      <c r="DD38" s="101"/>
      <c r="DE38" s="101"/>
      <c r="DF38" s="101"/>
      <c r="DG38" s="101"/>
      <c r="DH38" s="101"/>
      <c r="DI38" s="101"/>
      <c r="DJ38" s="101"/>
      <c r="DK38" s="101"/>
      <c r="DL38" s="101"/>
      <c r="DM38" s="101"/>
      <c r="DN38" s="101"/>
      <c r="DO38" s="101"/>
      <c r="DP38" s="101"/>
      <c r="DQ38" s="101"/>
      <c r="DR38" s="101"/>
      <c r="DS38" s="101"/>
      <c r="DT38" s="101"/>
      <c r="DU38" s="101"/>
      <c r="DV38" s="101"/>
      <c r="DW38" s="101"/>
      <c r="DX38" s="101"/>
      <c r="DY38" s="101"/>
      <c r="DZ38" s="101"/>
      <c r="EA38" s="101"/>
      <c r="EB38" s="101"/>
      <c r="EC38" s="101"/>
      <c r="ED38" s="101"/>
      <c r="EE38" s="101"/>
      <c r="EF38" s="101"/>
      <c r="EG38" s="101"/>
      <c r="EH38" s="101"/>
      <c r="EI38" s="101"/>
      <c r="EJ38" s="101"/>
      <c r="EK38" s="101"/>
      <c r="EL38" s="101"/>
      <c r="EM38" s="101"/>
      <c r="EN38" s="101"/>
      <c r="EO38" s="101"/>
      <c r="EP38" s="101"/>
      <c r="EQ38" s="101"/>
      <c r="ER38" s="101"/>
      <c r="ES38" s="101"/>
      <c r="ET38" s="101"/>
      <c r="EU38" s="101"/>
      <c r="EV38" s="101"/>
      <c r="EW38" s="101"/>
      <c r="EX38" s="101"/>
      <c r="EY38" s="101"/>
      <c r="EZ38" s="101"/>
      <c r="FA38" s="101"/>
      <c r="FB38" s="101"/>
      <c r="FC38" s="101"/>
      <c r="FD38" s="101"/>
      <c r="FE38" s="101"/>
      <c r="FF38" s="101"/>
      <c r="FG38" s="101"/>
      <c r="FH38" s="101"/>
      <c r="FI38" s="101"/>
      <c r="FJ38" s="101"/>
      <c r="FK38" s="101"/>
      <c r="FL38" s="101"/>
      <c r="FM38" s="101"/>
      <c r="FN38" s="101"/>
      <c r="FO38" s="101"/>
      <c r="FP38" s="101"/>
      <c r="FQ38" s="101"/>
      <c r="FR38" s="101"/>
      <c r="FS38" s="101"/>
      <c r="FT38" s="101"/>
      <c r="FU38" s="101"/>
      <c r="FV38" s="101"/>
      <c r="FW38" s="101"/>
      <c r="FX38" s="101"/>
      <c r="FY38" s="101"/>
      <c r="FZ38" s="101"/>
      <c r="GA38" s="101"/>
      <c r="GB38" s="101"/>
      <c r="GC38" s="101"/>
      <c r="GD38" s="101"/>
      <c r="GE38" s="101"/>
      <c r="GF38" s="101"/>
      <c r="GG38" s="101"/>
      <c r="GH38" s="101"/>
      <c r="GI38" s="101"/>
      <c r="GJ38" s="101"/>
      <c r="GK38" s="101"/>
      <c r="GL38" s="101"/>
      <c r="GM38" s="101"/>
      <c r="GN38" s="101"/>
      <c r="GO38" s="101"/>
      <c r="GP38" s="101"/>
      <c r="GQ38" s="101"/>
      <c r="GR38" s="101"/>
      <c r="GS38" s="101"/>
      <c r="GT38" s="101"/>
      <c r="GU38" s="101"/>
      <c r="GV38" s="101"/>
      <c r="GW38" s="101"/>
      <c r="GX38" s="101"/>
      <c r="GY38" s="101"/>
      <c r="GZ38" s="101"/>
      <c r="HA38" s="101"/>
      <c r="HB38" s="101"/>
      <c r="HC38" s="101"/>
      <c r="HD38" s="101"/>
      <c r="HE38" s="101"/>
      <c r="HF38" s="101"/>
      <c r="HG38" s="101"/>
      <c r="HH38" s="101"/>
      <c r="HI38" s="101"/>
      <c r="HJ38" s="101"/>
      <c r="HK38" s="101"/>
      <c r="HL38" s="101"/>
      <c r="HM38" s="101"/>
      <c r="HN38" s="101"/>
      <c r="HO38" s="101"/>
      <c r="HP38" s="101"/>
      <c r="HQ38" s="101"/>
      <c r="HR38" s="101"/>
      <c r="HS38" s="101"/>
      <c r="HT38" s="101"/>
      <c r="HU38" s="101"/>
      <c r="HV38" s="101"/>
      <c r="HW38" s="101"/>
      <c r="HX38" s="101"/>
      <c r="HY38" s="101"/>
      <c r="HZ38" s="101"/>
      <c r="IA38" s="101"/>
      <c r="IB38" s="101"/>
      <c r="IC38" s="101"/>
      <c r="ID38" s="101"/>
      <c r="IE38" s="101"/>
      <c r="IF38" s="101"/>
      <c r="IG38" s="101"/>
      <c r="IH38" s="101"/>
      <c r="II38" s="101"/>
      <c r="IJ38" s="101"/>
      <c r="IK38" s="101"/>
      <c r="IL38" s="101"/>
      <c r="IM38" s="101"/>
      <c r="IN38" s="101"/>
      <c r="IO38" s="101"/>
      <c r="IP38" s="101"/>
      <c r="IQ38" s="101"/>
      <c r="IR38" s="101"/>
      <c r="IS38" s="101"/>
      <c r="IT38" s="101"/>
      <c r="IU38" s="101"/>
      <c r="IV38" s="101"/>
    </row>
    <row r="40" spans="1:256" ht="18" x14ac:dyDescent="0.25">
      <c r="A40" s="86" t="s">
        <v>53</v>
      </c>
      <c r="B40" s="86"/>
      <c r="C40" s="86"/>
      <c r="D40" s="86"/>
      <c r="E40" s="86"/>
      <c r="F40" s="86"/>
      <c r="G40" s="102"/>
      <c r="H40" s="86"/>
      <c r="I40" s="86"/>
      <c r="BA40" s="30"/>
      <c r="BB40" s="30"/>
      <c r="BC40" s="30"/>
      <c r="BD40" s="30"/>
      <c r="BE40" s="30"/>
    </row>
    <row r="41" spans="1:256" ht="13.5" thickBot="1" x14ac:dyDescent="0.25"/>
    <row r="42" spans="1:256" x14ac:dyDescent="0.2">
      <c r="A42" s="59" t="s">
        <v>54</v>
      </c>
      <c r="B42" s="60"/>
      <c r="C42" s="60"/>
      <c r="D42" s="103"/>
      <c r="E42" s="104" t="s">
        <v>55</v>
      </c>
      <c r="F42" s="105" t="s">
        <v>56</v>
      </c>
      <c r="G42" s="106" t="s">
        <v>57</v>
      </c>
      <c r="H42" s="107"/>
      <c r="I42" s="108" t="s">
        <v>55</v>
      </c>
    </row>
    <row r="43" spans="1:256" x14ac:dyDescent="0.2">
      <c r="A43" s="53" t="s">
        <v>770</v>
      </c>
      <c r="B43" s="44"/>
      <c r="C43" s="44"/>
      <c r="D43" s="109"/>
      <c r="E43" s="110">
        <v>0</v>
      </c>
      <c r="F43" s="111">
        <v>0</v>
      </c>
      <c r="G43" s="112">
        <f t="shared" ref="G43:G52" si="0">CHOOSE(BA43+1,HSV+PSV,HSV+PSV+Mont,HSV+PSV+Dodavka+Mont,HSV,PSV,Mont,Dodavka,Mont+Dodavka,0)</f>
        <v>0</v>
      </c>
      <c r="H43" s="113"/>
      <c r="I43" s="114">
        <f t="shared" ref="I43:I52" si="1">E43+F43*G43/100</f>
        <v>0</v>
      </c>
      <c r="BA43" s="3">
        <v>0</v>
      </c>
    </row>
    <row r="44" spans="1:256" x14ac:dyDescent="0.2">
      <c r="A44" s="53" t="s">
        <v>771</v>
      </c>
      <c r="B44" s="44"/>
      <c r="C44" s="44"/>
      <c r="D44" s="109"/>
      <c r="E44" s="110">
        <v>0</v>
      </c>
      <c r="F44" s="111">
        <v>0</v>
      </c>
      <c r="G44" s="112">
        <f t="shared" si="0"/>
        <v>0</v>
      </c>
      <c r="H44" s="113"/>
      <c r="I44" s="114">
        <f t="shared" si="1"/>
        <v>0</v>
      </c>
      <c r="BA44" s="3">
        <v>0</v>
      </c>
    </row>
    <row r="45" spans="1:256" x14ac:dyDescent="0.2">
      <c r="A45" s="53" t="s">
        <v>772</v>
      </c>
      <c r="B45" s="44"/>
      <c r="C45" s="44"/>
      <c r="D45" s="109"/>
      <c r="E45" s="110">
        <v>0</v>
      </c>
      <c r="F45" s="111">
        <v>0</v>
      </c>
      <c r="G45" s="112">
        <f t="shared" si="0"/>
        <v>0</v>
      </c>
      <c r="H45" s="113"/>
      <c r="I45" s="114">
        <f t="shared" si="1"/>
        <v>0</v>
      </c>
      <c r="BA45" s="3">
        <v>0</v>
      </c>
    </row>
    <row r="46" spans="1:256" x14ac:dyDescent="0.2">
      <c r="A46" s="53" t="s">
        <v>773</v>
      </c>
      <c r="B46" s="44"/>
      <c r="C46" s="44"/>
      <c r="D46" s="109"/>
      <c r="E46" s="230">
        <v>0</v>
      </c>
      <c r="F46" s="231">
        <v>0</v>
      </c>
      <c r="G46" s="112">
        <f t="shared" si="0"/>
        <v>0</v>
      </c>
      <c r="H46" s="113"/>
      <c r="I46" s="114">
        <f t="shared" si="1"/>
        <v>0</v>
      </c>
      <c r="BA46" s="3">
        <v>1</v>
      </c>
    </row>
    <row r="47" spans="1:256" x14ac:dyDescent="0.2">
      <c r="A47" s="53" t="s">
        <v>774</v>
      </c>
      <c r="B47" s="44"/>
      <c r="C47" s="44"/>
      <c r="D47" s="109"/>
      <c r="E47" s="230">
        <v>0</v>
      </c>
      <c r="F47" s="231">
        <v>0</v>
      </c>
      <c r="G47" s="112">
        <f t="shared" si="0"/>
        <v>0</v>
      </c>
      <c r="H47" s="113"/>
      <c r="I47" s="114">
        <f t="shared" si="1"/>
        <v>0</v>
      </c>
      <c r="BA47" s="3">
        <v>1</v>
      </c>
    </row>
    <row r="48" spans="1:256" x14ac:dyDescent="0.2">
      <c r="A48" s="53" t="s">
        <v>775</v>
      </c>
      <c r="B48" s="44"/>
      <c r="C48" s="44"/>
      <c r="D48" s="109"/>
      <c r="E48" s="230">
        <v>0</v>
      </c>
      <c r="F48" s="231">
        <v>0</v>
      </c>
      <c r="G48" s="112">
        <f t="shared" si="0"/>
        <v>0</v>
      </c>
      <c r="H48" s="113"/>
      <c r="I48" s="114">
        <f t="shared" si="1"/>
        <v>0</v>
      </c>
      <c r="BA48" s="3">
        <v>2</v>
      </c>
    </row>
    <row r="49" spans="1:53" x14ac:dyDescent="0.2">
      <c r="A49" s="53" t="s">
        <v>776</v>
      </c>
      <c r="B49" s="44"/>
      <c r="C49" s="44"/>
      <c r="D49" s="109"/>
      <c r="E49" s="110">
        <v>0</v>
      </c>
      <c r="F49" s="111">
        <v>0</v>
      </c>
      <c r="G49" s="112">
        <f t="shared" si="0"/>
        <v>0</v>
      </c>
      <c r="H49" s="113"/>
      <c r="I49" s="114">
        <f t="shared" si="1"/>
        <v>0</v>
      </c>
      <c r="BA49" s="3">
        <v>2</v>
      </c>
    </row>
    <row r="50" spans="1:53" x14ac:dyDescent="0.2">
      <c r="A50" s="53" t="s">
        <v>787</v>
      </c>
      <c r="B50" s="44"/>
      <c r="C50" s="44"/>
      <c r="D50" s="109"/>
      <c r="E50" s="210"/>
      <c r="F50" s="111">
        <v>0</v>
      </c>
      <c r="G50" s="112">
        <f t="shared" si="0"/>
        <v>0</v>
      </c>
      <c r="H50" s="113"/>
      <c r="I50" s="114">
        <f t="shared" si="1"/>
        <v>0</v>
      </c>
      <c r="BA50" s="3">
        <v>0</v>
      </c>
    </row>
    <row r="51" spans="1:53" x14ac:dyDescent="0.2">
      <c r="A51" s="53" t="s">
        <v>788</v>
      </c>
      <c r="B51" s="44"/>
      <c r="C51" s="44"/>
      <c r="D51" s="109"/>
      <c r="E51" s="210"/>
      <c r="F51" s="111">
        <v>0</v>
      </c>
      <c r="G51" s="112">
        <f t="shared" si="0"/>
        <v>0</v>
      </c>
      <c r="H51" s="113"/>
      <c r="I51" s="114">
        <f t="shared" si="1"/>
        <v>0</v>
      </c>
      <c r="BA51" s="3">
        <v>0</v>
      </c>
    </row>
    <row r="52" spans="1:53" x14ac:dyDescent="0.2">
      <c r="A52" s="53" t="s">
        <v>777</v>
      </c>
      <c r="B52" s="44"/>
      <c r="C52" s="44"/>
      <c r="D52" s="109"/>
      <c r="E52" s="110">
        <v>0</v>
      </c>
      <c r="F52" s="231">
        <v>0</v>
      </c>
      <c r="G52" s="112">
        <f t="shared" si="0"/>
        <v>0</v>
      </c>
      <c r="H52" s="113"/>
      <c r="I52" s="114">
        <f t="shared" si="1"/>
        <v>0</v>
      </c>
      <c r="BA52" s="3">
        <v>0</v>
      </c>
    </row>
    <row r="53" spans="1:53" ht="13.5" thickBot="1" x14ac:dyDescent="0.25">
      <c r="A53" s="115"/>
      <c r="B53" s="116" t="s">
        <v>58</v>
      </c>
      <c r="C53" s="117"/>
      <c r="D53" s="118"/>
      <c r="E53" s="119"/>
      <c r="F53" s="120"/>
      <c r="G53" s="120"/>
      <c r="H53" s="199">
        <f>SUM(I43:I52)</f>
        <v>0</v>
      </c>
      <c r="I53" s="200"/>
    </row>
    <row r="55" spans="1:53" x14ac:dyDescent="0.2">
      <c r="B55" s="101"/>
      <c r="F55" s="121"/>
      <c r="G55" s="122"/>
      <c r="H55" s="122"/>
      <c r="I55" s="123"/>
    </row>
    <row r="56" spans="1:53" x14ac:dyDescent="0.2">
      <c r="F56" s="121"/>
      <c r="G56" s="122"/>
      <c r="H56" s="122"/>
      <c r="I56" s="123"/>
    </row>
    <row r="57" spans="1:53" x14ac:dyDescent="0.2">
      <c r="F57" s="121"/>
      <c r="G57" s="122"/>
      <c r="H57" s="122"/>
      <c r="I57" s="123"/>
    </row>
    <row r="58" spans="1:53" x14ac:dyDescent="0.2">
      <c r="F58" s="121"/>
      <c r="G58" s="122"/>
      <c r="H58" s="122"/>
      <c r="I58" s="123"/>
    </row>
    <row r="59" spans="1:53" x14ac:dyDescent="0.2">
      <c r="F59" s="121"/>
      <c r="G59" s="122"/>
      <c r="H59" s="122"/>
      <c r="I59" s="123"/>
    </row>
    <row r="60" spans="1:53" x14ac:dyDescent="0.2">
      <c r="F60" s="121"/>
      <c r="G60" s="122"/>
      <c r="H60" s="122"/>
      <c r="I60" s="123"/>
    </row>
    <row r="61" spans="1:53" x14ac:dyDescent="0.2">
      <c r="F61" s="121"/>
      <c r="G61" s="122"/>
      <c r="H61" s="122"/>
      <c r="I61" s="123"/>
    </row>
    <row r="62" spans="1:53" x14ac:dyDescent="0.2">
      <c r="F62" s="121"/>
      <c r="G62" s="122"/>
      <c r="H62" s="122"/>
      <c r="I62" s="123"/>
    </row>
    <row r="63" spans="1:53" x14ac:dyDescent="0.2">
      <c r="F63" s="121"/>
      <c r="G63" s="122"/>
      <c r="H63" s="122"/>
      <c r="I63" s="123"/>
    </row>
    <row r="64" spans="1:53" x14ac:dyDescent="0.2">
      <c r="F64" s="121"/>
      <c r="G64" s="122"/>
      <c r="H64" s="122"/>
      <c r="I64" s="123"/>
    </row>
    <row r="65" spans="6:9" x14ac:dyDescent="0.2">
      <c r="F65" s="121"/>
      <c r="G65" s="122"/>
      <c r="H65" s="122"/>
      <c r="I65" s="123"/>
    </row>
    <row r="66" spans="6:9" x14ac:dyDescent="0.2">
      <c r="F66" s="121"/>
      <c r="G66" s="122"/>
      <c r="H66" s="122"/>
      <c r="I66" s="123"/>
    </row>
    <row r="67" spans="6:9" x14ac:dyDescent="0.2">
      <c r="F67" s="121"/>
      <c r="G67" s="122"/>
      <c r="H67" s="122"/>
      <c r="I67" s="123"/>
    </row>
    <row r="68" spans="6:9" x14ac:dyDescent="0.2">
      <c r="F68" s="121"/>
      <c r="G68" s="122"/>
      <c r="H68" s="122"/>
      <c r="I68" s="123"/>
    </row>
    <row r="69" spans="6:9" x14ac:dyDescent="0.2">
      <c r="F69" s="121"/>
      <c r="G69" s="122"/>
      <c r="H69" s="122"/>
      <c r="I69" s="123"/>
    </row>
    <row r="70" spans="6:9" x14ac:dyDescent="0.2">
      <c r="F70" s="121"/>
      <c r="G70" s="122"/>
      <c r="H70" s="122"/>
      <c r="I70" s="123"/>
    </row>
    <row r="71" spans="6:9" x14ac:dyDescent="0.2">
      <c r="F71" s="121"/>
      <c r="G71" s="122"/>
      <c r="H71" s="122"/>
      <c r="I71" s="123"/>
    </row>
    <row r="72" spans="6:9" x14ac:dyDescent="0.2">
      <c r="F72" s="121"/>
      <c r="G72" s="122"/>
      <c r="H72" s="122"/>
      <c r="I72" s="123"/>
    </row>
    <row r="73" spans="6:9" x14ac:dyDescent="0.2">
      <c r="F73" s="121"/>
      <c r="G73" s="122"/>
      <c r="H73" s="122"/>
      <c r="I73" s="123"/>
    </row>
    <row r="74" spans="6:9" x14ac:dyDescent="0.2">
      <c r="F74" s="121"/>
      <c r="G74" s="122"/>
      <c r="H74" s="122"/>
      <c r="I74" s="123"/>
    </row>
    <row r="75" spans="6:9" x14ac:dyDescent="0.2">
      <c r="F75" s="121"/>
      <c r="G75" s="122"/>
      <c r="H75" s="122"/>
      <c r="I75" s="123"/>
    </row>
    <row r="76" spans="6:9" x14ac:dyDescent="0.2">
      <c r="F76" s="121"/>
      <c r="G76" s="122"/>
      <c r="H76" s="122"/>
      <c r="I76" s="123"/>
    </row>
    <row r="77" spans="6:9" x14ac:dyDescent="0.2">
      <c r="F77" s="121"/>
      <c r="G77" s="122"/>
      <c r="H77" s="122"/>
      <c r="I77" s="123"/>
    </row>
    <row r="78" spans="6:9" x14ac:dyDescent="0.2">
      <c r="F78" s="121"/>
      <c r="G78" s="122"/>
      <c r="H78" s="122"/>
      <c r="I78" s="123"/>
    </row>
    <row r="79" spans="6:9" x14ac:dyDescent="0.2">
      <c r="F79" s="121"/>
      <c r="G79" s="122"/>
      <c r="H79" s="122"/>
      <c r="I79" s="123"/>
    </row>
    <row r="80" spans="6:9" x14ac:dyDescent="0.2">
      <c r="F80" s="121"/>
      <c r="G80" s="122"/>
      <c r="H80" s="122"/>
      <c r="I80" s="123"/>
    </row>
    <row r="81" spans="6:9" x14ac:dyDescent="0.2">
      <c r="F81" s="121"/>
      <c r="G81" s="122"/>
      <c r="H81" s="122"/>
      <c r="I81" s="123"/>
    </row>
    <row r="82" spans="6:9" x14ac:dyDescent="0.2">
      <c r="F82" s="121"/>
      <c r="G82" s="122"/>
      <c r="H82" s="122"/>
      <c r="I82" s="123"/>
    </row>
    <row r="83" spans="6:9" x14ac:dyDescent="0.2">
      <c r="F83" s="121"/>
      <c r="G83" s="122"/>
      <c r="H83" s="122"/>
      <c r="I83" s="123"/>
    </row>
    <row r="84" spans="6:9" x14ac:dyDescent="0.2">
      <c r="F84" s="121"/>
      <c r="G84" s="122"/>
      <c r="H84" s="122"/>
      <c r="I84" s="123"/>
    </row>
    <row r="85" spans="6:9" x14ac:dyDescent="0.2">
      <c r="F85" s="121"/>
      <c r="G85" s="122"/>
      <c r="H85" s="122"/>
      <c r="I85" s="123"/>
    </row>
    <row r="86" spans="6:9" x14ac:dyDescent="0.2">
      <c r="F86" s="121"/>
      <c r="G86" s="122"/>
      <c r="H86" s="122"/>
      <c r="I86" s="123"/>
    </row>
    <row r="87" spans="6:9" x14ac:dyDescent="0.2">
      <c r="F87" s="121"/>
      <c r="G87" s="122"/>
      <c r="H87" s="122"/>
      <c r="I87" s="123"/>
    </row>
    <row r="88" spans="6:9" x14ac:dyDescent="0.2">
      <c r="F88" s="121"/>
      <c r="G88" s="122"/>
      <c r="H88" s="122"/>
      <c r="I88" s="123"/>
    </row>
    <row r="89" spans="6:9" x14ac:dyDescent="0.2">
      <c r="F89" s="121"/>
      <c r="G89" s="122"/>
      <c r="H89" s="122"/>
      <c r="I89" s="123"/>
    </row>
    <row r="90" spans="6:9" x14ac:dyDescent="0.2">
      <c r="F90" s="121"/>
      <c r="G90" s="122"/>
      <c r="H90" s="122"/>
      <c r="I90" s="123"/>
    </row>
    <row r="91" spans="6:9" x14ac:dyDescent="0.2">
      <c r="F91" s="121"/>
      <c r="G91" s="122"/>
      <c r="H91" s="122"/>
      <c r="I91" s="123"/>
    </row>
    <row r="92" spans="6:9" x14ac:dyDescent="0.2">
      <c r="F92" s="121"/>
      <c r="G92" s="122"/>
      <c r="H92" s="122"/>
      <c r="I92" s="123"/>
    </row>
    <row r="93" spans="6:9" x14ac:dyDescent="0.2">
      <c r="F93" s="121"/>
      <c r="G93" s="122"/>
      <c r="H93" s="122"/>
      <c r="I93" s="123"/>
    </row>
    <row r="94" spans="6:9" x14ac:dyDescent="0.2">
      <c r="F94" s="121"/>
      <c r="G94" s="122"/>
      <c r="H94" s="122"/>
      <c r="I94" s="123"/>
    </row>
    <row r="95" spans="6:9" x14ac:dyDescent="0.2">
      <c r="F95" s="121"/>
      <c r="G95" s="122"/>
      <c r="H95" s="122"/>
      <c r="I95" s="123"/>
    </row>
    <row r="96" spans="6:9" x14ac:dyDescent="0.2">
      <c r="F96" s="121"/>
      <c r="G96" s="122"/>
      <c r="H96" s="122"/>
      <c r="I96" s="123"/>
    </row>
    <row r="97" spans="6:9" x14ac:dyDescent="0.2">
      <c r="F97" s="121"/>
      <c r="G97" s="122"/>
      <c r="H97" s="122"/>
      <c r="I97" s="123"/>
    </row>
    <row r="98" spans="6:9" x14ac:dyDescent="0.2">
      <c r="F98" s="121"/>
      <c r="G98" s="122"/>
      <c r="H98" s="122"/>
      <c r="I98" s="123"/>
    </row>
    <row r="99" spans="6:9" x14ac:dyDescent="0.2">
      <c r="F99" s="121"/>
      <c r="G99" s="122"/>
      <c r="H99" s="122"/>
      <c r="I99" s="123"/>
    </row>
    <row r="100" spans="6:9" x14ac:dyDescent="0.2">
      <c r="F100" s="121"/>
      <c r="G100" s="122"/>
      <c r="H100" s="122"/>
      <c r="I100" s="123"/>
    </row>
    <row r="101" spans="6:9" x14ac:dyDescent="0.2">
      <c r="F101" s="121"/>
      <c r="G101" s="122"/>
      <c r="H101" s="122"/>
      <c r="I101" s="123"/>
    </row>
    <row r="102" spans="6:9" x14ac:dyDescent="0.2">
      <c r="F102" s="121"/>
      <c r="G102" s="122"/>
      <c r="H102" s="122"/>
      <c r="I102" s="123"/>
    </row>
    <row r="103" spans="6:9" x14ac:dyDescent="0.2">
      <c r="F103" s="121"/>
      <c r="G103" s="122"/>
      <c r="H103" s="122"/>
      <c r="I103" s="123"/>
    </row>
    <row r="104" spans="6:9" x14ac:dyDescent="0.2">
      <c r="F104" s="121"/>
      <c r="G104" s="122"/>
      <c r="H104" s="122"/>
      <c r="I104" s="123"/>
    </row>
  </sheetData>
  <mergeCells count="4">
    <mergeCell ref="A1:B1"/>
    <mergeCell ref="A2:B2"/>
    <mergeCell ref="G2:I2"/>
    <mergeCell ref="H53:I5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BUILDpower,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609"/>
  <sheetViews>
    <sheetView showGridLines="0" showZeros="0" zoomScaleNormal="100" workbookViewId="0">
      <selection activeCell="F8" sqref="F8"/>
    </sheetView>
  </sheetViews>
  <sheetFormatPr defaultRowHeight="12.75" x14ac:dyDescent="0.2"/>
  <cols>
    <col min="1" max="1" width="4.42578125" style="124" customWidth="1"/>
    <col min="2" max="2" width="11.5703125" style="124" customWidth="1"/>
    <col min="3" max="3" width="40.42578125" style="124" customWidth="1"/>
    <col min="4" max="4" width="5.5703125" style="124" customWidth="1"/>
    <col min="5" max="5" width="8.5703125" style="132" customWidth="1"/>
    <col min="6" max="6" width="9.85546875" style="124" customWidth="1"/>
    <col min="7" max="7" width="13.85546875" style="124" customWidth="1"/>
    <col min="8" max="19" width="9.140625" style="124"/>
    <col min="20" max="20" width="4.42578125" style="124" customWidth="1"/>
    <col min="21" max="21" width="11.5703125" style="124" customWidth="1"/>
    <col min="22" max="22" width="40.42578125" style="124" customWidth="1"/>
    <col min="23" max="23" width="5.5703125" style="124" customWidth="1"/>
    <col min="24" max="24" width="8.5703125" style="124" customWidth="1"/>
    <col min="25" max="25" width="9.85546875" style="124" customWidth="1"/>
    <col min="26" max="26" width="13.85546875" style="124" customWidth="1"/>
    <col min="27" max="30" width="11.140625" style="124" customWidth="1"/>
    <col min="31" max="31" width="75.42578125" style="124" customWidth="1"/>
    <col min="32" max="32" width="45.28515625" style="124" customWidth="1"/>
    <col min="33" max="33" width="75.42578125" style="124" customWidth="1"/>
    <col min="34" max="34" width="45.28515625" style="124" customWidth="1"/>
    <col min="35" max="275" width="9.140625" style="124"/>
    <col min="276" max="276" width="4.42578125" style="124" customWidth="1"/>
    <col min="277" max="277" width="11.5703125" style="124" customWidth="1"/>
    <col min="278" max="278" width="40.42578125" style="124" customWidth="1"/>
    <col min="279" max="279" width="5.5703125" style="124" customWidth="1"/>
    <col min="280" max="280" width="8.5703125" style="124" customWidth="1"/>
    <col min="281" max="281" width="9.85546875" style="124" customWidth="1"/>
    <col min="282" max="282" width="13.85546875" style="124" customWidth="1"/>
    <col min="283" max="286" width="11.140625" style="124" customWidth="1"/>
    <col min="287" max="287" width="75.42578125" style="124" customWidth="1"/>
    <col min="288" max="288" width="45.28515625" style="124" customWidth="1"/>
    <col min="289" max="289" width="75.42578125" style="124" customWidth="1"/>
    <col min="290" max="290" width="45.28515625" style="124" customWidth="1"/>
    <col min="291" max="531" width="9.140625" style="124"/>
    <col min="532" max="532" width="4.42578125" style="124" customWidth="1"/>
    <col min="533" max="533" width="11.5703125" style="124" customWidth="1"/>
    <col min="534" max="534" width="40.42578125" style="124" customWidth="1"/>
    <col min="535" max="535" width="5.5703125" style="124" customWidth="1"/>
    <col min="536" max="536" width="8.5703125" style="124" customWidth="1"/>
    <col min="537" max="537" width="9.85546875" style="124" customWidth="1"/>
    <col min="538" max="538" width="13.85546875" style="124" customWidth="1"/>
    <col min="539" max="542" width="11.140625" style="124" customWidth="1"/>
    <col min="543" max="543" width="75.42578125" style="124" customWidth="1"/>
    <col min="544" max="544" width="45.28515625" style="124" customWidth="1"/>
    <col min="545" max="545" width="75.42578125" style="124" customWidth="1"/>
    <col min="546" max="546" width="45.28515625" style="124" customWidth="1"/>
    <col min="547" max="787" width="9.140625" style="124"/>
    <col min="788" max="788" width="4.42578125" style="124" customWidth="1"/>
    <col min="789" max="789" width="11.5703125" style="124" customWidth="1"/>
    <col min="790" max="790" width="40.42578125" style="124" customWidth="1"/>
    <col min="791" max="791" width="5.5703125" style="124" customWidth="1"/>
    <col min="792" max="792" width="8.5703125" style="124" customWidth="1"/>
    <col min="793" max="793" width="9.85546875" style="124" customWidth="1"/>
    <col min="794" max="794" width="13.85546875" style="124" customWidth="1"/>
    <col min="795" max="798" width="11.140625" style="124" customWidth="1"/>
    <col min="799" max="799" width="75.42578125" style="124" customWidth="1"/>
    <col min="800" max="800" width="45.28515625" style="124" customWidth="1"/>
    <col min="801" max="801" width="75.42578125" style="124" customWidth="1"/>
    <col min="802" max="802" width="45.28515625" style="124" customWidth="1"/>
    <col min="803" max="1043" width="9.140625" style="124"/>
    <col min="1044" max="1044" width="4.42578125" style="124" customWidth="1"/>
    <col min="1045" max="1045" width="11.5703125" style="124" customWidth="1"/>
    <col min="1046" max="1046" width="40.42578125" style="124" customWidth="1"/>
    <col min="1047" max="1047" width="5.5703125" style="124" customWidth="1"/>
    <col min="1048" max="1048" width="8.5703125" style="124" customWidth="1"/>
    <col min="1049" max="1049" width="9.85546875" style="124" customWidth="1"/>
    <col min="1050" max="1050" width="13.85546875" style="124" customWidth="1"/>
    <col min="1051" max="1054" width="11.140625" style="124" customWidth="1"/>
    <col min="1055" max="1055" width="75.42578125" style="124" customWidth="1"/>
    <col min="1056" max="1056" width="45.28515625" style="124" customWidth="1"/>
    <col min="1057" max="1057" width="75.42578125" style="124" customWidth="1"/>
    <col min="1058" max="1058" width="45.28515625" style="124" customWidth="1"/>
    <col min="1059" max="1299" width="9.140625" style="124"/>
    <col min="1300" max="1300" width="4.42578125" style="124" customWidth="1"/>
    <col min="1301" max="1301" width="11.5703125" style="124" customWidth="1"/>
    <col min="1302" max="1302" width="40.42578125" style="124" customWidth="1"/>
    <col min="1303" max="1303" width="5.5703125" style="124" customWidth="1"/>
    <col min="1304" max="1304" width="8.5703125" style="124" customWidth="1"/>
    <col min="1305" max="1305" width="9.85546875" style="124" customWidth="1"/>
    <col min="1306" max="1306" width="13.85546875" style="124" customWidth="1"/>
    <col min="1307" max="1310" width="11.140625" style="124" customWidth="1"/>
    <col min="1311" max="1311" width="75.42578125" style="124" customWidth="1"/>
    <col min="1312" max="1312" width="45.28515625" style="124" customWidth="1"/>
    <col min="1313" max="1313" width="75.42578125" style="124" customWidth="1"/>
    <col min="1314" max="1314" width="45.28515625" style="124" customWidth="1"/>
    <col min="1315" max="1555" width="9.140625" style="124"/>
    <col min="1556" max="1556" width="4.42578125" style="124" customWidth="1"/>
    <col min="1557" max="1557" width="11.5703125" style="124" customWidth="1"/>
    <col min="1558" max="1558" width="40.42578125" style="124" customWidth="1"/>
    <col min="1559" max="1559" width="5.5703125" style="124" customWidth="1"/>
    <col min="1560" max="1560" width="8.5703125" style="124" customWidth="1"/>
    <col min="1561" max="1561" width="9.85546875" style="124" customWidth="1"/>
    <col min="1562" max="1562" width="13.85546875" style="124" customWidth="1"/>
    <col min="1563" max="1566" width="11.140625" style="124" customWidth="1"/>
    <col min="1567" max="1567" width="75.42578125" style="124" customWidth="1"/>
    <col min="1568" max="1568" width="45.28515625" style="124" customWidth="1"/>
    <col min="1569" max="1569" width="75.42578125" style="124" customWidth="1"/>
    <col min="1570" max="1570" width="45.28515625" style="124" customWidth="1"/>
    <col min="1571" max="1811" width="9.140625" style="124"/>
    <col min="1812" max="1812" width="4.42578125" style="124" customWidth="1"/>
    <col min="1813" max="1813" width="11.5703125" style="124" customWidth="1"/>
    <col min="1814" max="1814" width="40.42578125" style="124" customWidth="1"/>
    <col min="1815" max="1815" width="5.5703125" style="124" customWidth="1"/>
    <col min="1816" max="1816" width="8.5703125" style="124" customWidth="1"/>
    <col min="1817" max="1817" width="9.85546875" style="124" customWidth="1"/>
    <col min="1818" max="1818" width="13.85546875" style="124" customWidth="1"/>
    <col min="1819" max="1822" width="11.140625" style="124" customWidth="1"/>
    <col min="1823" max="1823" width="75.42578125" style="124" customWidth="1"/>
    <col min="1824" max="1824" width="45.28515625" style="124" customWidth="1"/>
    <col min="1825" max="1825" width="75.42578125" style="124" customWidth="1"/>
    <col min="1826" max="1826" width="45.28515625" style="124" customWidth="1"/>
    <col min="1827" max="2067" width="9.140625" style="124"/>
    <col min="2068" max="2068" width="4.42578125" style="124" customWidth="1"/>
    <col min="2069" max="2069" width="11.5703125" style="124" customWidth="1"/>
    <col min="2070" max="2070" width="40.42578125" style="124" customWidth="1"/>
    <col min="2071" max="2071" width="5.5703125" style="124" customWidth="1"/>
    <col min="2072" max="2072" width="8.5703125" style="124" customWidth="1"/>
    <col min="2073" max="2073" width="9.85546875" style="124" customWidth="1"/>
    <col min="2074" max="2074" width="13.85546875" style="124" customWidth="1"/>
    <col min="2075" max="2078" width="11.140625" style="124" customWidth="1"/>
    <col min="2079" max="2079" width="75.42578125" style="124" customWidth="1"/>
    <col min="2080" max="2080" width="45.28515625" style="124" customWidth="1"/>
    <col min="2081" max="2081" width="75.42578125" style="124" customWidth="1"/>
    <col min="2082" max="2082" width="45.28515625" style="124" customWidth="1"/>
    <col min="2083" max="2323" width="9.140625" style="124"/>
    <col min="2324" max="2324" width="4.42578125" style="124" customWidth="1"/>
    <col min="2325" max="2325" width="11.5703125" style="124" customWidth="1"/>
    <col min="2326" max="2326" width="40.42578125" style="124" customWidth="1"/>
    <col min="2327" max="2327" width="5.5703125" style="124" customWidth="1"/>
    <col min="2328" max="2328" width="8.5703125" style="124" customWidth="1"/>
    <col min="2329" max="2329" width="9.85546875" style="124" customWidth="1"/>
    <col min="2330" max="2330" width="13.85546875" style="124" customWidth="1"/>
    <col min="2331" max="2334" width="11.140625" style="124" customWidth="1"/>
    <col min="2335" max="2335" width="75.42578125" style="124" customWidth="1"/>
    <col min="2336" max="2336" width="45.28515625" style="124" customWidth="1"/>
    <col min="2337" max="2337" width="75.42578125" style="124" customWidth="1"/>
    <col min="2338" max="2338" width="45.28515625" style="124" customWidth="1"/>
    <col min="2339" max="2579" width="9.140625" style="124"/>
    <col min="2580" max="2580" width="4.42578125" style="124" customWidth="1"/>
    <col min="2581" max="2581" width="11.5703125" style="124" customWidth="1"/>
    <col min="2582" max="2582" width="40.42578125" style="124" customWidth="1"/>
    <col min="2583" max="2583" width="5.5703125" style="124" customWidth="1"/>
    <col min="2584" max="2584" width="8.5703125" style="124" customWidth="1"/>
    <col min="2585" max="2585" width="9.85546875" style="124" customWidth="1"/>
    <col min="2586" max="2586" width="13.85546875" style="124" customWidth="1"/>
    <col min="2587" max="2590" width="11.140625" style="124" customWidth="1"/>
    <col min="2591" max="2591" width="75.42578125" style="124" customWidth="1"/>
    <col min="2592" max="2592" width="45.28515625" style="124" customWidth="1"/>
    <col min="2593" max="2593" width="75.42578125" style="124" customWidth="1"/>
    <col min="2594" max="2594" width="45.28515625" style="124" customWidth="1"/>
    <col min="2595" max="2835" width="9.140625" style="124"/>
    <col min="2836" max="2836" width="4.42578125" style="124" customWidth="1"/>
    <col min="2837" max="2837" width="11.5703125" style="124" customWidth="1"/>
    <col min="2838" max="2838" width="40.42578125" style="124" customWidth="1"/>
    <col min="2839" max="2839" width="5.5703125" style="124" customWidth="1"/>
    <col min="2840" max="2840" width="8.5703125" style="124" customWidth="1"/>
    <col min="2841" max="2841" width="9.85546875" style="124" customWidth="1"/>
    <col min="2842" max="2842" width="13.85546875" style="124" customWidth="1"/>
    <col min="2843" max="2846" width="11.140625" style="124" customWidth="1"/>
    <col min="2847" max="2847" width="75.42578125" style="124" customWidth="1"/>
    <col min="2848" max="2848" width="45.28515625" style="124" customWidth="1"/>
    <col min="2849" max="2849" width="75.42578125" style="124" customWidth="1"/>
    <col min="2850" max="2850" width="45.28515625" style="124" customWidth="1"/>
    <col min="2851" max="3091" width="9.140625" style="124"/>
    <col min="3092" max="3092" width="4.42578125" style="124" customWidth="1"/>
    <col min="3093" max="3093" width="11.5703125" style="124" customWidth="1"/>
    <col min="3094" max="3094" width="40.42578125" style="124" customWidth="1"/>
    <col min="3095" max="3095" width="5.5703125" style="124" customWidth="1"/>
    <col min="3096" max="3096" width="8.5703125" style="124" customWidth="1"/>
    <col min="3097" max="3097" width="9.85546875" style="124" customWidth="1"/>
    <col min="3098" max="3098" width="13.85546875" style="124" customWidth="1"/>
    <col min="3099" max="3102" width="11.140625" style="124" customWidth="1"/>
    <col min="3103" max="3103" width="75.42578125" style="124" customWidth="1"/>
    <col min="3104" max="3104" width="45.28515625" style="124" customWidth="1"/>
    <col min="3105" max="3105" width="75.42578125" style="124" customWidth="1"/>
    <col min="3106" max="3106" width="45.28515625" style="124" customWidth="1"/>
    <col min="3107" max="3347" width="9.140625" style="124"/>
    <col min="3348" max="3348" width="4.42578125" style="124" customWidth="1"/>
    <col min="3349" max="3349" width="11.5703125" style="124" customWidth="1"/>
    <col min="3350" max="3350" width="40.42578125" style="124" customWidth="1"/>
    <col min="3351" max="3351" width="5.5703125" style="124" customWidth="1"/>
    <col min="3352" max="3352" width="8.5703125" style="124" customWidth="1"/>
    <col min="3353" max="3353" width="9.85546875" style="124" customWidth="1"/>
    <col min="3354" max="3354" width="13.85546875" style="124" customWidth="1"/>
    <col min="3355" max="3358" width="11.140625" style="124" customWidth="1"/>
    <col min="3359" max="3359" width="75.42578125" style="124" customWidth="1"/>
    <col min="3360" max="3360" width="45.28515625" style="124" customWidth="1"/>
    <col min="3361" max="3361" width="75.42578125" style="124" customWidth="1"/>
    <col min="3362" max="3362" width="45.28515625" style="124" customWidth="1"/>
    <col min="3363" max="3603" width="9.140625" style="124"/>
    <col min="3604" max="3604" width="4.42578125" style="124" customWidth="1"/>
    <col min="3605" max="3605" width="11.5703125" style="124" customWidth="1"/>
    <col min="3606" max="3606" width="40.42578125" style="124" customWidth="1"/>
    <col min="3607" max="3607" width="5.5703125" style="124" customWidth="1"/>
    <col min="3608" max="3608" width="8.5703125" style="124" customWidth="1"/>
    <col min="3609" max="3609" width="9.85546875" style="124" customWidth="1"/>
    <col min="3610" max="3610" width="13.85546875" style="124" customWidth="1"/>
    <col min="3611" max="3614" width="11.140625" style="124" customWidth="1"/>
    <col min="3615" max="3615" width="75.42578125" style="124" customWidth="1"/>
    <col min="3616" max="3616" width="45.28515625" style="124" customWidth="1"/>
    <col min="3617" max="3617" width="75.42578125" style="124" customWidth="1"/>
    <col min="3618" max="3618" width="45.28515625" style="124" customWidth="1"/>
    <col min="3619" max="3859" width="9.140625" style="124"/>
    <col min="3860" max="3860" width="4.42578125" style="124" customWidth="1"/>
    <col min="3861" max="3861" width="11.5703125" style="124" customWidth="1"/>
    <col min="3862" max="3862" width="40.42578125" style="124" customWidth="1"/>
    <col min="3863" max="3863" width="5.5703125" style="124" customWidth="1"/>
    <col min="3864" max="3864" width="8.5703125" style="124" customWidth="1"/>
    <col min="3865" max="3865" width="9.85546875" style="124" customWidth="1"/>
    <col min="3866" max="3866" width="13.85546875" style="124" customWidth="1"/>
    <col min="3867" max="3870" width="11.140625" style="124" customWidth="1"/>
    <col min="3871" max="3871" width="75.42578125" style="124" customWidth="1"/>
    <col min="3872" max="3872" width="45.28515625" style="124" customWidth="1"/>
    <col min="3873" max="3873" width="75.42578125" style="124" customWidth="1"/>
    <col min="3874" max="3874" width="45.28515625" style="124" customWidth="1"/>
    <col min="3875" max="4115" width="9.140625" style="124"/>
    <col min="4116" max="4116" width="4.42578125" style="124" customWidth="1"/>
    <col min="4117" max="4117" width="11.5703125" style="124" customWidth="1"/>
    <col min="4118" max="4118" width="40.42578125" style="124" customWidth="1"/>
    <col min="4119" max="4119" width="5.5703125" style="124" customWidth="1"/>
    <col min="4120" max="4120" width="8.5703125" style="124" customWidth="1"/>
    <col min="4121" max="4121" width="9.85546875" style="124" customWidth="1"/>
    <col min="4122" max="4122" width="13.85546875" style="124" customWidth="1"/>
    <col min="4123" max="4126" width="11.140625" style="124" customWidth="1"/>
    <col min="4127" max="4127" width="75.42578125" style="124" customWidth="1"/>
    <col min="4128" max="4128" width="45.28515625" style="124" customWidth="1"/>
    <col min="4129" max="4129" width="75.42578125" style="124" customWidth="1"/>
    <col min="4130" max="4130" width="45.28515625" style="124" customWidth="1"/>
    <col min="4131" max="4371" width="9.140625" style="124"/>
    <col min="4372" max="4372" width="4.42578125" style="124" customWidth="1"/>
    <col min="4373" max="4373" width="11.5703125" style="124" customWidth="1"/>
    <col min="4374" max="4374" width="40.42578125" style="124" customWidth="1"/>
    <col min="4375" max="4375" width="5.5703125" style="124" customWidth="1"/>
    <col min="4376" max="4376" width="8.5703125" style="124" customWidth="1"/>
    <col min="4377" max="4377" width="9.85546875" style="124" customWidth="1"/>
    <col min="4378" max="4378" width="13.85546875" style="124" customWidth="1"/>
    <col min="4379" max="4382" width="11.140625" style="124" customWidth="1"/>
    <col min="4383" max="4383" width="75.42578125" style="124" customWidth="1"/>
    <col min="4384" max="4384" width="45.28515625" style="124" customWidth="1"/>
    <col min="4385" max="4385" width="75.42578125" style="124" customWidth="1"/>
    <col min="4386" max="4386" width="45.28515625" style="124" customWidth="1"/>
    <col min="4387" max="4627" width="9.140625" style="124"/>
    <col min="4628" max="4628" width="4.42578125" style="124" customWidth="1"/>
    <col min="4629" max="4629" width="11.5703125" style="124" customWidth="1"/>
    <col min="4630" max="4630" width="40.42578125" style="124" customWidth="1"/>
    <col min="4631" max="4631" width="5.5703125" style="124" customWidth="1"/>
    <col min="4632" max="4632" width="8.5703125" style="124" customWidth="1"/>
    <col min="4633" max="4633" width="9.85546875" style="124" customWidth="1"/>
    <col min="4634" max="4634" width="13.85546875" style="124" customWidth="1"/>
    <col min="4635" max="4638" width="11.140625" style="124" customWidth="1"/>
    <col min="4639" max="4639" width="75.42578125" style="124" customWidth="1"/>
    <col min="4640" max="4640" width="45.28515625" style="124" customWidth="1"/>
    <col min="4641" max="4641" width="75.42578125" style="124" customWidth="1"/>
    <col min="4642" max="4642" width="45.28515625" style="124" customWidth="1"/>
    <col min="4643" max="4883" width="9.140625" style="124"/>
    <col min="4884" max="4884" width="4.42578125" style="124" customWidth="1"/>
    <col min="4885" max="4885" width="11.5703125" style="124" customWidth="1"/>
    <col min="4886" max="4886" width="40.42578125" style="124" customWidth="1"/>
    <col min="4887" max="4887" width="5.5703125" style="124" customWidth="1"/>
    <col min="4888" max="4888" width="8.5703125" style="124" customWidth="1"/>
    <col min="4889" max="4889" width="9.85546875" style="124" customWidth="1"/>
    <col min="4890" max="4890" width="13.85546875" style="124" customWidth="1"/>
    <col min="4891" max="4894" width="11.140625" style="124" customWidth="1"/>
    <col min="4895" max="4895" width="75.42578125" style="124" customWidth="1"/>
    <col min="4896" max="4896" width="45.28515625" style="124" customWidth="1"/>
    <col min="4897" max="4897" width="75.42578125" style="124" customWidth="1"/>
    <col min="4898" max="4898" width="45.28515625" style="124" customWidth="1"/>
    <col min="4899" max="5139" width="9.140625" style="124"/>
    <col min="5140" max="5140" width="4.42578125" style="124" customWidth="1"/>
    <col min="5141" max="5141" width="11.5703125" style="124" customWidth="1"/>
    <col min="5142" max="5142" width="40.42578125" style="124" customWidth="1"/>
    <col min="5143" max="5143" width="5.5703125" style="124" customWidth="1"/>
    <col min="5144" max="5144" width="8.5703125" style="124" customWidth="1"/>
    <col min="5145" max="5145" width="9.85546875" style="124" customWidth="1"/>
    <col min="5146" max="5146" width="13.85546875" style="124" customWidth="1"/>
    <col min="5147" max="5150" width="11.140625" style="124" customWidth="1"/>
    <col min="5151" max="5151" width="75.42578125" style="124" customWidth="1"/>
    <col min="5152" max="5152" width="45.28515625" style="124" customWidth="1"/>
    <col min="5153" max="5153" width="75.42578125" style="124" customWidth="1"/>
    <col min="5154" max="5154" width="45.28515625" style="124" customWidth="1"/>
    <col min="5155" max="5395" width="9.140625" style="124"/>
    <col min="5396" max="5396" width="4.42578125" style="124" customWidth="1"/>
    <col min="5397" max="5397" width="11.5703125" style="124" customWidth="1"/>
    <col min="5398" max="5398" width="40.42578125" style="124" customWidth="1"/>
    <col min="5399" max="5399" width="5.5703125" style="124" customWidth="1"/>
    <col min="5400" max="5400" width="8.5703125" style="124" customWidth="1"/>
    <col min="5401" max="5401" width="9.85546875" style="124" customWidth="1"/>
    <col min="5402" max="5402" width="13.85546875" style="124" customWidth="1"/>
    <col min="5403" max="5406" width="11.140625" style="124" customWidth="1"/>
    <col min="5407" max="5407" width="75.42578125" style="124" customWidth="1"/>
    <col min="5408" max="5408" width="45.28515625" style="124" customWidth="1"/>
    <col min="5409" max="5409" width="75.42578125" style="124" customWidth="1"/>
    <col min="5410" max="5410" width="45.28515625" style="124" customWidth="1"/>
    <col min="5411" max="5651" width="9.140625" style="124"/>
    <col min="5652" max="5652" width="4.42578125" style="124" customWidth="1"/>
    <col min="5653" max="5653" width="11.5703125" style="124" customWidth="1"/>
    <col min="5654" max="5654" width="40.42578125" style="124" customWidth="1"/>
    <col min="5655" max="5655" width="5.5703125" style="124" customWidth="1"/>
    <col min="5656" max="5656" width="8.5703125" style="124" customWidth="1"/>
    <col min="5657" max="5657" width="9.85546875" style="124" customWidth="1"/>
    <col min="5658" max="5658" width="13.85546875" style="124" customWidth="1"/>
    <col min="5659" max="5662" width="11.140625" style="124" customWidth="1"/>
    <col min="5663" max="5663" width="75.42578125" style="124" customWidth="1"/>
    <col min="5664" max="5664" width="45.28515625" style="124" customWidth="1"/>
    <col min="5665" max="5665" width="75.42578125" style="124" customWidth="1"/>
    <col min="5666" max="5666" width="45.28515625" style="124" customWidth="1"/>
    <col min="5667" max="5907" width="9.140625" style="124"/>
    <col min="5908" max="5908" width="4.42578125" style="124" customWidth="1"/>
    <col min="5909" max="5909" width="11.5703125" style="124" customWidth="1"/>
    <col min="5910" max="5910" width="40.42578125" style="124" customWidth="1"/>
    <col min="5911" max="5911" width="5.5703125" style="124" customWidth="1"/>
    <col min="5912" max="5912" width="8.5703125" style="124" customWidth="1"/>
    <col min="5913" max="5913" width="9.85546875" style="124" customWidth="1"/>
    <col min="5914" max="5914" width="13.85546875" style="124" customWidth="1"/>
    <col min="5915" max="5918" width="11.140625" style="124" customWidth="1"/>
    <col min="5919" max="5919" width="75.42578125" style="124" customWidth="1"/>
    <col min="5920" max="5920" width="45.28515625" style="124" customWidth="1"/>
    <col min="5921" max="5921" width="75.42578125" style="124" customWidth="1"/>
    <col min="5922" max="5922" width="45.28515625" style="124" customWidth="1"/>
    <col min="5923" max="6163" width="9.140625" style="124"/>
    <col min="6164" max="6164" width="4.42578125" style="124" customWidth="1"/>
    <col min="6165" max="6165" width="11.5703125" style="124" customWidth="1"/>
    <col min="6166" max="6166" width="40.42578125" style="124" customWidth="1"/>
    <col min="6167" max="6167" width="5.5703125" style="124" customWidth="1"/>
    <col min="6168" max="6168" width="8.5703125" style="124" customWidth="1"/>
    <col min="6169" max="6169" width="9.85546875" style="124" customWidth="1"/>
    <col min="6170" max="6170" width="13.85546875" style="124" customWidth="1"/>
    <col min="6171" max="6174" width="11.140625" style="124" customWidth="1"/>
    <col min="6175" max="6175" width="75.42578125" style="124" customWidth="1"/>
    <col min="6176" max="6176" width="45.28515625" style="124" customWidth="1"/>
    <col min="6177" max="6177" width="75.42578125" style="124" customWidth="1"/>
    <col min="6178" max="6178" width="45.28515625" style="124" customWidth="1"/>
    <col min="6179" max="6419" width="9.140625" style="124"/>
    <col min="6420" max="6420" width="4.42578125" style="124" customWidth="1"/>
    <col min="6421" max="6421" width="11.5703125" style="124" customWidth="1"/>
    <col min="6422" max="6422" width="40.42578125" style="124" customWidth="1"/>
    <col min="6423" max="6423" width="5.5703125" style="124" customWidth="1"/>
    <col min="6424" max="6424" width="8.5703125" style="124" customWidth="1"/>
    <col min="6425" max="6425" width="9.85546875" style="124" customWidth="1"/>
    <col min="6426" max="6426" width="13.85546875" style="124" customWidth="1"/>
    <col min="6427" max="6430" width="11.140625" style="124" customWidth="1"/>
    <col min="6431" max="6431" width="75.42578125" style="124" customWidth="1"/>
    <col min="6432" max="6432" width="45.28515625" style="124" customWidth="1"/>
    <col min="6433" max="6433" width="75.42578125" style="124" customWidth="1"/>
    <col min="6434" max="6434" width="45.28515625" style="124" customWidth="1"/>
    <col min="6435" max="6675" width="9.140625" style="124"/>
    <col min="6676" max="6676" width="4.42578125" style="124" customWidth="1"/>
    <col min="6677" max="6677" width="11.5703125" style="124" customWidth="1"/>
    <col min="6678" max="6678" width="40.42578125" style="124" customWidth="1"/>
    <col min="6679" max="6679" width="5.5703125" style="124" customWidth="1"/>
    <col min="6680" max="6680" width="8.5703125" style="124" customWidth="1"/>
    <col min="6681" max="6681" width="9.85546875" style="124" customWidth="1"/>
    <col min="6682" max="6682" width="13.85546875" style="124" customWidth="1"/>
    <col min="6683" max="6686" width="11.140625" style="124" customWidth="1"/>
    <col min="6687" max="6687" width="75.42578125" style="124" customWidth="1"/>
    <col min="6688" max="6688" width="45.28515625" style="124" customWidth="1"/>
    <col min="6689" max="6689" width="75.42578125" style="124" customWidth="1"/>
    <col min="6690" max="6690" width="45.28515625" style="124" customWidth="1"/>
    <col min="6691" max="6931" width="9.140625" style="124"/>
    <col min="6932" max="6932" width="4.42578125" style="124" customWidth="1"/>
    <col min="6933" max="6933" width="11.5703125" style="124" customWidth="1"/>
    <col min="6934" max="6934" width="40.42578125" style="124" customWidth="1"/>
    <col min="6935" max="6935" width="5.5703125" style="124" customWidth="1"/>
    <col min="6936" max="6936" width="8.5703125" style="124" customWidth="1"/>
    <col min="6937" max="6937" width="9.85546875" style="124" customWidth="1"/>
    <col min="6938" max="6938" width="13.85546875" style="124" customWidth="1"/>
    <col min="6939" max="6942" width="11.140625" style="124" customWidth="1"/>
    <col min="6943" max="6943" width="75.42578125" style="124" customWidth="1"/>
    <col min="6944" max="6944" width="45.28515625" style="124" customWidth="1"/>
    <col min="6945" max="6945" width="75.42578125" style="124" customWidth="1"/>
    <col min="6946" max="6946" width="45.28515625" style="124" customWidth="1"/>
    <col min="6947" max="7187" width="9.140625" style="124"/>
    <col min="7188" max="7188" width="4.42578125" style="124" customWidth="1"/>
    <col min="7189" max="7189" width="11.5703125" style="124" customWidth="1"/>
    <col min="7190" max="7190" width="40.42578125" style="124" customWidth="1"/>
    <col min="7191" max="7191" width="5.5703125" style="124" customWidth="1"/>
    <col min="7192" max="7192" width="8.5703125" style="124" customWidth="1"/>
    <col min="7193" max="7193" width="9.85546875" style="124" customWidth="1"/>
    <col min="7194" max="7194" width="13.85546875" style="124" customWidth="1"/>
    <col min="7195" max="7198" width="11.140625" style="124" customWidth="1"/>
    <col min="7199" max="7199" width="75.42578125" style="124" customWidth="1"/>
    <col min="7200" max="7200" width="45.28515625" style="124" customWidth="1"/>
    <col min="7201" max="7201" width="75.42578125" style="124" customWidth="1"/>
    <col min="7202" max="7202" width="45.28515625" style="124" customWidth="1"/>
    <col min="7203" max="7443" width="9.140625" style="124"/>
    <col min="7444" max="7444" width="4.42578125" style="124" customWidth="1"/>
    <col min="7445" max="7445" width="11.5703125" style="124" customWidth="1"/>
    <col min="7446" max="7446" width="40.42578125" style="124" customWidth="1"/>
    <col min="7447" max="7447" width="5.5703125" style="124" customWidth="1"/>
    <col min="7448" max="7448" width="8.5703125" style="124" customWidth="1"/>
    <col min="7449" max="7449" width="9.85546875" style="124" customWidth="1"/>
    <col min="7450" max="7450" width="13.85546875" style="124" customWidth="1"/>
    <col min="7451" max="7454" width="11.140625" style="124" customWidth="1"/>
    <col min="7455" max="7455" width="75.42578125" style="124" customWidth="1"/>
    <col min="7456" max="7456" width="45.28515625" style="124" customWidth="1"/>
    <col min="7457" max="7457" width="75.42578125" style="124" customWidth="1"/>
    <col min="7458" max="7458" width="45.28515625" style="124" customWidth="1"/>
    <col min="7459" max="7699" width="9.140625" style="124"/>
    <col min="7700" max="7700" width="4.42578125" style="124" customWidth="1"/>
    <col min="7701" max="7701" width="11.5703125" style="124" customWidth="1"/>
    <col min="7702" max="7702" width="40.42578125" style="124" customWidth="1"/>
    <col min="7703" max="7703" width="5.5703125" style="124" customWidth="1"/>
    <col min="7704" max="7704" width="8.5703125" style="124" customWidth="1"/>
    <col min="7705" max="7705" width="9.85546875" style="124" customWidth="1"/>
    <col min="7706" max="7706" width="13.85546875" style="124" customWidth="1"/>
    <col min="7707" max="7710" width="11.140625" style="124" customWidth="1"/>
    <col min="7711" max="7711" width="75.42578125" style="124" customWidth="1"/>
    <col min="7712" max="7712" width="45.28515625" style="124" customWidth="1"/>
    <col min="7713" max="7713" width="75.42578125" style="124" customWidth="1"/>
    <col min="7714" max="7714" width="45.28515625" style="124" customWidth="1"/>
    <col min="7715" max="7955" width="9.140625" style="124"/>
    <col min="7956" max="7956" width="4.42578125" style="124" customWidth="1"/>
    <col min="7957" max="7957" width="11.5703125" style="124" customWidth="1"/>
    <col min="7958" max="7958" width="40.42578125" style="124" customWidth="1"/>
    <col min="7959" max="7959" width="5.5703125" style="124" customWidth="1"/>
    <col min="7960" max="7960" width="8.5703125" style="124" customWidth="1"/>
    <col min="7961" max="7961" width="9.85546875" style="124" customWidth="1"/>
    <col min="7962" max="7962" width="13.85546875" style="124" customWidth="1"/>
    <col min="7963" max="7966" width="11.140625" style="124" customWidth="1"/>
    <col min="7967" max="7967" width="75.42578125" style="124" customWidth="1"/>
    <col min="7968" max="7968" width="45.28515625" style="124" customWidth="1"/>
    <col min="7969" max="7969" width="75.42578125" style="124" customWidth="1"/>
    <col min="7970" max="7970" width="45.28515625" style="124" customWidth="1"/>
    <col min="7971" max="8211" width="9.140625" style="124"/>
    <col min="8212" max="8212" width="4.42578125" style="124" customWidth="1"/>
    <col min="8213" max="8213" width="11.5703125" style="124" customWidth="1"/>
    <col min="8214" max="8214" width="40.42578125" style="124" customWidth="1"/>
    <col min="8215" max="8215" width="5.5703125" style="124" customWidth="1"/>
    <col min="8216" max="8216" width="8.5703125" style="124" customWidth="1"/>
    <col min="8217" max="8217" width="9.85546875" style="124" customWidth="1"/>
    <col min="8218" max="8218" width="13.85546875" style="124" customWidth="1"/>
    <col min="8219" max="8222" width="11.140625" style="124" customWidth="1"/>
    <col min="8223" max="8223" width="75.42578125" style="124" customWidth="1"/>
    <col min="8224" max="8224" width="45.28515625" style="124" customWidth="1"/>
    <col min="8225" max="8225" width="75.42578125" style="124" customWidth="1"/>
    <col min="8226" max="8226" width="45.28515625" style="124" customWidth="1"/>
    <col min="8227" max="8467" width="9.140625" style="124"/>
    <col min="8468" max="8468" width="4.42578125" style="124" customWidth="1"/>
    <col min="8469" max="8469" width="11.5703125" style="124" customWidth="1"/>
    <col min="8470" max="8470" width="40.42578125" style="124" customWidth="1"/>
    <col min="8471" max="8471" width="5.5703125" style="124" customWidth="1"/>
    <col min="8472" max="8472" width="8.5703125" style="124" customWidth="1"/>
    <col min="8473" max="8473" width="9.85546875" style="124" customWidth="1"/>
    <col min="8474" max="8474" width="13.85546875" style="124" customWidth="1"/>
    <col min="8475" max="8478" width="11.140625" style="124" customWidth="1"/>
    <col min="8479" max="8479" width="75.42578125" style="124" customWidth="1"/>
    <col min="8480" max="8480" width="45.28515625" style="124" customWidth="1"/>
    <col min="8481" max="8481" width="75.42578125" style="124" customWidth="1"/>
    <col min="8482" max="8482" width="45.28515625" style="124" customWidth="1"/>
    <col min="8483" max="8723" width="9.140625" style="124"/>
    <col min="8724" max="8724" width="4.42578125" style="124" customWidth="1"/>
    <col min="8725" max="8725" width="11.5703125" style="124" customWidth="1"/>
    <col min="8726" max="8726" width="40.42578125" style="124" customWidth="1"/>
    <col min="8727" max="8727" width="5.5703125" style="124" customWidth="1"/>
    <col min="8728" max="8728" width="8.5703125" style="124" customWidth="1"/>
    <col min="8729" max="8729" width="9.85546875" style="124" customWidth="1"/>
    <col min="8730" max="8730" width="13.85546875" style="124" customWidth="1"/>
    <col min="8731" max="8734" width="11.140625" style="124" customWidth="1"/>
    <col min="8735" max="8735" width="75.42578125" style="124" customWidth="1"/>
    <col min="8736" max="8736" width="45.28515625" style="124" customWidth="1"/>
    <col min="8737" max="8737" width="75.42578125" style="124" customWidth="1"/>
    <col min="8738" max="8738" width="45.28515625" style="124" customWidth="1"/>
    <col min="8739" max="8979" width="9.140625" style="124"/>
    <col min="8980" max="8980" width="4.42578125" style="124" customWidth="1"/>
    <col min="8981" max="8981" width="11.5703125" style="124" customWidth="1"/>
    <col min="8982" max="8982" width="40.42578125" style="124" customWidth="1"/>
    <col min="8983" max="8983" width="5.5703125" style="124" customWidth="1"/>
    <col min="8984" max="8984" width="8.5703125" style="124" customWidth="1"/>
    <col min="8985" max="8985" width="9.85546875" style="124" customWidth="1"/>
    <col min="8986" max="8986" width="13.85546875" style="124" customWidth="1"/>
    <col min="8987" max="8990" width="11.140625" style="124" customWidth="1"/>
    <col min="8991" max="8991" width="75.42578125" style="124" customWidth="1"/>
    <col min="8992" max="8992" width="45.28515625" style="124" customWidth="1"/>
    <col min="8993" max="8993" width="75.42578125" style="124" customWidth="1"/>
    <col min="8994" max="8994" width="45.28515625" style="124" customWidth="1"/>
    <col min="8995" max="9235" width="9.140625" style="124"/>
    <col min="9236" max="9236" width="4.42578125" style="124" customWidth="1"/>
    <col min="9237" max="9237" width="11.5703125" style="124" customWidth="1"/>
    <col min="9238" max="9238" width="40.42578125" style="124" customWidth="1"/>
    <col min="9239" max="9239" width="5.5703125" style="124" customWidth="1"/>
    <col min="9240" max="9240" width="8.5703125" style="124" customWidth="1"/>
    <col min="9241" max="9241" width="9.85546875" style="124" customWidth="1"/>
    <col min="9242" max="9242" width="13.85546875" style="124" customWidth="1"/>
    <col min="9243" max="9246" width="11.140625" style="124" customWidth="1"/>
    <col min="9247" max="9247" width="75.42578125" style="124" customWidth="1"/>
    <col min="9248" max="9248" width="45.28515625" style="124" customWidth="1"/>
    <col min="9249" max="9249" width="75.42578125" style="124" customWidth="1"/>
    <col min="9250" max="9250" width="45.28515625" style="124" customWidth="1"/>
    <col min="9251" max="9491" width="9.140625" style="124"/>
    <col min="9492" max="9492" width="4.42578125" style="124" customWidth="1"/>
    <col min="9493" max="9493" width="11.5703125" style="124" customWidth="1"/>
    <col min="9494" max="9494" width="40.42578125" style="124" customWidth="1"/>
    <col min="9495" max="9495" width="5.5703125" style="124" customWidth="1"/>
    <col min="9496" max="9496" width="8.5703125" style="124" customWidth="1"/>
    <col min="9497" max="9497" width="9.85546875" style="124" customWidth="1"/>
    <col min="9498" max="9498" width="13.85546875" style="124" customWidth="1"/>
    <col min="9499" max="9502" width="11.140625" style="124" customWidth="1"/>
    <col min="9503" max="9503" width="75.42578125" style="124" customWidth="1"/>
    <col min="9504" max="9504" width="45.28515625" style="124" customWidth="1"/>
    <col min="9505" max="9505" width="75.42578125" style="124" customWidth="1"/>
    <col min="9506" max="9506" width="45.28515625" style="124" customWidth="1"/>
    <col min="9507" max="9747" width="9.140625" style="124"/>
    <col min="9748" max="9748" width="4.42578125" style="124" customWidth="1"/>
    <col min="9749" max="9749" width="11.5703125" style="124" customWidth="1"/>
    <col min="9750" max="9750" width="40.42578125" style="124" customWidth="1"/>
    <col min="9751" max="9751" width="5.5703125" style="124" customWidth="1"/>
    <col min="9752" max="9752" width="8.5703125" style="124" customWidth="1"/>
    <col min="9753" max="9753" width="9.85546875" style="124" customWidth="1"/>
    <col min="9754" max="9754" width="13.85546875" style="124" customWidth="1"/>
    <col min="9755" max="9758" width="11.140625" style="124" customWidth="1"/>
    <col min="9759" max="9759" width="75.42578125" style="124" customWidth="1"/>
    <col min="9760" max="9760" width="45.28515625" style="124" customWidth="1"/>
    <col min="9761" max="9761" width="75.42578125" style="124" customWidth="1"/>
    <col min="9762" max="9762" width="45.28515625" style="124" customWidth="1"/>
    <col min="9763" max="10003" width="9.140625" style="124"/>
    <col min="10004" max="10004" width="4.42578125" style="124" customWidth="1"/>
    <col min="10005" max="10005" width="11.5703125" style="124" customWidth="1"/>
    <col min="10006" max="10006" width="40.42578125" style="124" customWidth="1"/>
    <col min="10007" max="10007" width="5.5703125" style="124" customWidth="1"/>
    <col min="10008" max="10008" width="8.5703125" style="124" customWidth="1"/>
    <col min="10009" max="10009" width="9.85546875" style="124" customWidth="1"/>
    <col min="10010" max="10010" width="13.85546875" style="124" customWidth="1"/>
    <col min="10011" max="10014" width="11.140625" style="124" customWidth="1"/>
    <col min="10015" max="10015" width="75.42578125" style="124" customWidth="1"/>
    <col min="10016" max="10016" width="45.28515625" style="124" customWidth="1"/>
    <col min="10017" max="10017" width="75.42578125" style="124" customWidth="1"/>
    <col min="10018" max="10018" width="45.28515625" style="124" customWidth="1"/>
    <col min="10019" max="10259" width="9.140625" style="124"/>
    <col min="10260" max="10260" width="4.42578125" style="124" customWidth="1"/>
    <col min="10261" max="10261" width="11.5703125" style="124" customWidth="1"/>
    <col min="10262" max="10262" width="40.42578125" style="124" customWidth="1"/>
    <col min="10263" max="10263" width="5.5703125" style="124" customWidth="1"/>
    <col min="10264" max="10264" width="8.5703125" style="124" customWidth="1"/>
    <col min="10265" max="10265" width="9.85546875" style="124" customWidth="1"/>
    <col min="10266" max="10266" width="13.85546875" style="124" customWidth="1"/>
    <col min="10267" max="10270" width="11.140625" style="124" customWidth="1"/>
    <col min="10271" max="10271" width="75.42578125" style="124" customWidth="1"/>
    <col min="10272" max="10272" width="45.28515625" style="124" customWidth="1"/>
    <col min="10273" max="10273" width="75.42578125" style="124" customWidth="1"/>
    <col min="10274" max="10274" width="45.28515625" style="124" customWidth="1"/>
    <col min="10275" max="10515" width="9.140625" style="124"/>
    <col min="10516" max="10516" width="4.42578125" style="124" customWidth="1"/>
    <col min="10517" max="10517" width="11.5703125" style="124" customWidth="1"/>
    <col min="10518" max="10518" width="40.42578125" style="124" customWidth="1"/>
    <col min="10519" max="10519" width="5.5703125" style="124" customWidth="1"/>
    <col min="10520" max="10520" width="8.5703125" style="124" customWidth="1"/>
    <col min="10521" max="10521" width="9.85546875" style="124" customWidth="1"/>
    <col min="10522" max="10522" width="13.85546875" style="124" customWidth="1"/>
    <col min="10523" max="10526" width="11.140625" style="124" customWidth="1"/>
    <col min="10527" max="10527" width="75.42578125" style="124" customWidth="1"/>
    <col min="10528" max="10528" width="45.28515625" style="124" customWidth="1"/>
    <col min="10529" max="10529" width="75.42578125" style="124" customWidth="1"/>
    <col min="10530" max="10530" width="45.28515625" style="124" customWidth="1"/>
    <col min="10531" max="10771" width="9.140625" style="124"/>
    <col min="10772" max="10772" width="4.42578125" style="124" customWidth="1"/>
    <col min="10773" max="10773" width="11.5703125" style="124" customWidth="1"/>
    <col min="10774" max="10774" width="40.42578125" style="124" customWidth="1"/>
    <col min="10775" max="10775" width="5.5703125" style="124" customWidth="1"/>
    <col min="10776" max="10776" width="8.5703125" style="124" customWidth="1"/>
    <col min="10777" max="10777" width="9.85546875" style="124" customWidth="1"/>
    <col min="10778" max="10778" width="13.85546875" style="124" customWidth="1"/>
    <col min="10779" max="10782" width="11.140625" style="124" customWidth="1"/>
    <col min="10783" max="10783" width="75.42578125" style="124" customWidth="1"/>
    <col min="10784" max="10784" width="45.28515625" style="124" customWidth="1"/>
    <col min="10785" max="10785" width="75.42578125" style="124" customWidth="1"/>
    <col min="10786" max="10786" width="45.28515625" style="124" customWidth="1"/>
    <col min="10787" max="11027" width="9.140625" style="124"/>
    <col min="11028" max="11028" width="4.42578125" style="124" customWidth="1"/>
    <col min="11029" max="11029" width="11.5703125" style="124" customWidth="1"/>
    <col min="11030" max="11030" width="40.42578125" style="124" customWidth="1"/>
    <col min="11031" max="11031" width="5.5703125" style="124" customWidth="1"/>
    <col min="11032" max="11032" width="8.5703125" style="124" customWidth="1"/>
    <col min="11033" max="11033" width="9.85546875" style="124" customWidth="1"/>
    <col min="11034" max="11034" width="13.85546875" style="124" customWidth="1"/>
    <col min="11035" max="11038" width="11.140625" style="124" customWidth="1"/>
    <col min="11039" max="11039" width="75.42578125" style="124" customWidth="1"/>
    <col min="11040" max="11040" width="45.28515625" style="124" customWidth="1"/>
    <col min="11041" max="11041" width="75.42578125" style="124" customWidth="1"/>
    <col min="11042" max="11042" width="45.28515625" style="124" customWidth="1"/>
    <col min="11043" max="11283" width="9.140625" style="124"/>
    <col min="11284" max="11284" width="4.42578125" style="124" customWidth="1"/>
    <col min="11285" max="11285" width="11.5703125" style="124" customWidth="1"/>
    <col min="11286" max="11286" width="40.42578125" style="124" customWidth="1"/>
    <col min="11287" max="11287" width="5.5703125" style="124" customWidth="1"/>
    <col min="11288" max="11288" width="8.5703125" style="124" customWidth="1"/>
    <col min="11289" max="11289" width="9.85546875" style="124" customWidth="1"/>
    <col min="11290" max="11290" width="13.85546875" style="124" customWidth="1"/>
    <col min="11291" max="11294" width="11.140625" style="124" customWidth="1"/>
    <col min="11295" max="11295" width="75.42578125" style="124" customWidth="1"/>
    <col min="11296" max="11296" width="45.28515625" style="124" customWidth="1"/>
    <col min="11297" max="11297" width="75.42578125" style="124" customWidth="1"/>
    <col min="11298" max="11298" width="45.28515625" style="124" customWidth="1"/>
    <col min="11299" max="11539" width="9.140625" style="124"/>
    <col min="11540" max="11540" width="4.42578125" style="124" customWidth="1"/>
    <col min="11541" max="11541" width="11.5703125" style="124" customWidth="1"/>
    <col min="11542" max="11542" width="40.42578125" style="124" customWidth="1"/>
    <col min="11543" max="11543" width="5.5703125" style="124" customWidth="1"/>
    <col min="11544" max="11544" width="8.5703125" style="124" customWidth="1"/>
    <col min="11545" max="11545" width="9.85546875" style="124" customWidth="1"/>
    <col min="11546" max="11546" width="13.85546875" style="124" customWidth="1"/>
    <col min="11547" max="11550" width="11.140625" style="124" customWidth="1"/>
    <col min="11551" max="11551" width="75.42578125" style="124" customWidth="1"/>
    <col min="11552" max="11552" width="45.28515625" style="124" customWidth="1"/>
    <col min="11553" max="11553" width="75.42578125" style="124" customWidth="1"/>
    <col min="11554" max="11554" width="45.28515625" style="124" customWidth="1"/>
    <col min="11555" max="11795" width="9.140625" style="124"/>
    <col min="11796" max="11796" width="4.42578125" style="124" customWidth="1"/>
    <col min="11797" max="11797" width="11.5703125" style="124" customWidth="1"/>
    <col min="11798" max="11798" width="40.42578125" style="124" customWidth="1"/>
    <col min="11799" max="11799" width="5.5703125" style="124" customWidth="1"/>
    <col min="11800" max="11800" width="8.5703125" style="124" customWidth="1"/>
    <col min="11801" max="11801" width="9.85546875" style="124" customWidth="1"/>
    <col min="11802" max="11802" width="13.85546875" style="124" customWidth="1"/>
    <col min="11803" max="11806" width="11.140625" style="124" customWidth="1"/>
    <col min="11807" max="11807" width="75.42578125" style="124" customWidth="1"/>
    <col min="11808" max="11808" width="45.28515625" style="124" customWidth="1"/>
    <col min="11809" max="11809" width="75.42578125" style="124" customWidth="1"/>
    <col min="11810" max="11810" width="45.28515625" style="124" customWidth="1"/>
    <col min="11811" max="12051" width="9.140625" style="124"/>
    <col min="12052" max="12052" width="4.42578125" style="124" customWidth="1"/>
    <col min="12053" max="12053" width="11.5703125" style="124" customWidth="1"/>
    <col min="12054" max="12054" width="40.42578125" style="124" customWidth="1"/>
    <col min="12055" max="12055" width="5.5703125" style="124" customWidth="1"/>
    <col min="12056" max="12056" width="8.5703125" style="124" customWidth="1"/>
    <col min="12057" max="12057" width="9.85546875" style="124" customWidth="1"/>
    <col min="12058" max="12058" width="13.85546875" style="124" customWidth="1"/>
    <col min="12059" max="12062" width="11.140625" style="124" customWidth="1"/>
    <col min="12063" max="12063" width="75.42578125" style="124" customWidth="1"/>
    <col min="12064" max="12064" width="45.28515625" style="124" customWidth="1"/>
    <col min="12065" max="12065" width="75.42578125" style="124" customWidth="1"/>
    <col min="12066" max="12066" width="45.28515625" style="124" customWidth="1"/>
    <col min="12067" max="12307" width="9.140625" style="124"/>
    <col min="12308" max="12308" width="4.42578125" style="124" customWidth="1"/>
    <col min="12309" max="12309" width="11.5703125" style="124" customWidth="1"/>
    <col min="12310" max="12310" width="40.42578125" style="124" customWidth="1"/>
    <col min="12311" max="12311" width="5.5703125" style="124" customWidth="1"/>
    <col min="12312" max="12312" width="8.5703125" style="124" customWidth="1"/>
    <col min="12313" max="12313" width="9.85546875" style="124" customWidth="1"/>
    <col min="12314" max="12314" width="13.85546875" style="124" customWidth="1"/>
    <col min="12315" max="12318" width="11.140625" style="124" customWidth="1"/>
    <col min="12319" max="12319" width="75.42578125" style="124" customWidth="1"/>
    <col min="12320" max="12320" width="45.28515625" style="124" customWidth="1"/>
    <col min="12321" max="12321" width="75.42578125" style="124" customWidth="1"/>
    <col min="12322" max="12322" width="45.28515625" style="124" customWidth="1"/>
    <col min="12323" max="12563" width="9.140625" style="124"/>
    <col min="12564" max="12564" width="4.42578125" style="124" customWidth="1"/>
    <col min="12565" max="12565" width="11.5703125" style="124" customWidth="1"/>
    <col min="12566" max="12566" width="40.42578125" style="124" customWidth="1"/>
    <col min="12567" max="12567" width="5.5703125" style="124" customWidth="1"/>
    <col min="12568" max="12568" width="8.5703125" style="124" customWidth="1"/>
    <col min="12569" max="12569" width="9.85546875" style="124" customWidth="1"/>
    <col min="12570" max="12570" width="13.85546875" style="124" customWidth="1"/>
    <col min="12571" max="12574" width="11.140625" style="124" customWidth="1"/>
    <col min="12575" max="12575" width="75.42578125" style="124" customWidth="1"/>
    <col min="12576" max="12576" width="45.28515625" style="124" customWidth="1"/>
    <col min="12577" max="12577" width="75.42578125" style="124" customWidth="1"/>
    <col min="12578" max="12578" width="45.28515625" style="124" customWidth="1"/>
    <col min="12579" max="12819" width="9.140625" style="124"/>
    <col min="12820" max="12820" width="4.42578125" style="124" customWidth="1"/>
    <col min="12821" max="12821" width="11.5703125" style="124" customWidth="1"/>
    <col min="12822" max="12822" width="40.42578125" style="124" customWidth="1"/>
    <col min="12823" max="12823" width="5.5703125" style="124" customWidth="1"/>
    <col min="12824" max="12824" width="8.5703125" style="124" customWidth="1"/>
    <col min="12825" max="12825" width="9.85546875" style="124" customWidth="1"/>
    <col min="12826" max="12826" width="13.85546875" style="124" customWidth="1"/>
    <col min="12827" max="12830" width="11.140625" style="124" customWidth="1"/>
    <col min="12831" max="12831" width="75.42578125" style="124" customWidth="1"/>
    <col min="12832" max="12832" width="45.28515625" style="124" customWidth="1"/>
    <col min="12833" max="12833" width="75.42578125" style="124" customWidth="1"/>
    <col min="12834" max="12834" width="45.28515625" style="124" customWidth="1"/>
    <col min="12835" max="13075" width="9.140625" style="124"/>
    <col min="13076" max="13076" width="4.42578125" style="124" customWidth="1"/>
    <col min="13077" max="13077" width="11.5703125" style="124" customWidth="1"/>
    <col min="13078" max="13078" width="40.42578125" style="124" customWidth="1"/>
    <col min="13079" max="13079" width="5.5703125" style="124" customWidth="1"/>
    <col min="13080" max="13080" width="8.5703125" style="124" customWidth="1"/>
    <col min="13081" max="13081" width="9.85546875" style="124" customWidth="1"/>
    <col min="13082" max="13082" width="13.85546875" style="124" customWidth="1"/>
    <col min="13083" max="13086" width="11.140625" style="124" customWidth="1"/>
    <col min="13087" max="13087" width="75.42578125" style="124" customWidth="1"/>
    <col min="13088" max="13088" width="45.28515625" style="124" customWidth="1"/>
    <col min="13089" max="13089" width="75.42578125" style="124" customWidth="1"/>
    <col min="13090" max="13090" width="45.28515625" style="124" customWidth="1"/>
    <col min="13091" max="13331" width="9.140625" style="124"/>
    <col min="13332" max="13332" width="4.42578125" style="124" customWidth="1"/>
    <col min="13333" max="13333" width="11.5703125" style="124" customWidth="1"/>
    <col min="13334" max="13334" width="40.42578125" style="124" customWidth="1"/>
    <col min="13335" max="13335" width="5.5703125" style="124" customWidth="1"/>
    <col min="13336" max="13336" width="8.5703125" style="124" customWidth="1"/>
    <col min="13337" max="13337" width="9.85546875" style="124" customWidth="1"/>
    <col min="13338" max="13338" width="13.85546875" style="124" customWidth="1"/>
    <col min="13339" max="13342" width="11.140625" style="124" customWidth="1"/>
    <col min="13343" max="13343" width="75.42578125" style="124" customWidth="1"/>
    <col min="13344" max="13344" width="45.28515625" style="124" customWidth="1"/>
    <col min="13345" max="13345" width="75.42578125" style="124" customWidth="1"/>
    <col min="13346" max="13346" width="45.28515625" style="124" customWidth="1"/>
    <col min="13347" max="13587" width="9.140625" style="124"/>
    <col min="13588" max="13588" width="4.42578125" style="124" customWidth="1"/>
    <col min="13589" max="13589" width="11.5703125" style="124" customWidth="1"/>
    <col min="13590" max="13590" width="40.42578125" style="124" customWidth="1"/>
    <col min="13591" max="13591" width="5.5703125" style="124" customWidth="1"/>
    <col min="13592" max="13592" width="8.5703125" style="124" customWidth="1"/>
    <col min="13593" max="13593" width="9.85546875" style="124" customWidth="1"/>
    <col min="13594" max="13594" width="13.85546875" style="124" customWidth="1"/>
    <col min="13595" max="13598" width="11.140625" style="124" customWidth="1"/>
    <col min="13599" max="13599" width="75.42578125" style="124" customWidth="1"/>
    <col min="13600" max="13600" width="45.28515625" style="124" customWidth="1"/>
    <col min="13601" max="13601" width="75.42578125" style="124" customWidth="1"/>
    <col min="13602" max="13602" width="45.28515625" style="124" customWidth="1"/>
    <col min="13603" max="13843" width="9.140625" style="124"/>
    <col min="13844" max="13844" width="4.42578125" style="124" customWidth="1"/>
    <col min="13845" max="13845" width="11.5703125" style="124" customWidth="1"/>
    <col min="13846" max="13846" width="40.42578125" style="124" customWidth="1"/>
    <col min="13847" max="13847" width="5.5703125" style="124" customWidth="1"/>
    <col min="13848" max="13848" width="8.5703125" style="124" customWidth="1"/>
    <col min="13849" max="13849" width="9.85546875" style="124" customWidth="1"/>
    <col min="13850" max="13850" width="13.85546875" style="124" customWidth="1"/>
    <col min="13851" max="13854" width="11.140625" style="124" customWidth="1"/>
    <col min="13855" max="13855" width="75.42578125" style="124" customWidth="1"/>
    <col min="13856" max="13856" width="45.28515625" style="124" customWidth="1"/>
    <col min="13857" max="13857" width="75.42578125" style="124" customWidth="1"/>
    <col min="13858" max="13858" width="45.28515625" style="124" customWidth="1"/>
    <col min="13859" max="14099" width="9.140625" style="124"/>
    <col min="14100" max="14100" width="4.42578125" style="124" customWidth="1"/>
    <col min="14101" max="14101" width="11.5703125" style="124" customWidth="1"/>
    <col min="14102" max="14102" width="40.42578125" style="124" customWidth="1"/>
    <col min="14103" max="14103" width="5.5703125" style="124" customWidth="1"/>
    <col min="14104" max="14104" width="8.5703125" style="124" customWidth="1"/>
    <col min="14105" max="14105" width="9.85546875" style="124" customWidth="1"/>
    <col min="14106" max="14106" width="13.85546875" style="124" customWidth="1"/>
    <col min="14107" max="14110" width="11.140625" style="124" customWidth="1"/>
    <col min="14111" max="14111" width="75.42578125" style="124" customWidth="1"/>
    <col min="14112" max="14112" width="45.28515625" style="124" customWidth="1"/>
    <col min="14113" max="14113" width="75.42578125" style="124" customWidth="1"/>
    <col min="14114" max="14114" width="45.28515625" style="124" customWidth="1"/>
    <col min="14115" max="14355" width="9.140625" style="124"/>
    <col min="14356" max="14356" width="4.42578125" style="124" customWidth="1"/>
    <col min="14357" max="14357" width="11.5703125" style="124" customWidth="1"/>
    <col min="14358" max="14358" width="40.42578125" style="124" customWidth="1"/>
    <col min="14359" max="14359" width="5.5703125" style="124" customWidth="1"/>
    <col min="14360" max="14360" width="8.5703125" style="124" customWidth="1"/>
    <col min="14361" max="14361" width="9.85546875" style="124" customWidth="1"/>
    <col min="14362" max="14362" width="13.85546875" style="124" customWidth="1"/>
    <col min="14363" max="14366" width="11.140625" style="124" customWidth="1"/>
    <col min="14367" max="14367" width="75.42578125" style="124" customWidth="1"/>
    <col min="14368" max="14368" width="45.28515625" style="124" customWidth="1"/>
    <col min="14369" max="14369" width="75.42578125" style="124" customWidth="1"/>
    <col min="14370" max="14370" width="45.28515625" style="124" customWidth="1"/>
    <col min="14371" max="14611" width="9.140625" style="124"/>
    <col min="14612" max="14612" width="4.42578125" style="124" customWidth="1"/>
    <col min="14613" max="14613" width="11.5703125" style="124" customWidth="1"/>
    <col min="14614" max="14614" width="40.42578125" style="124" customWidth="1"/>
    <col min="14615" max="14615" width="5.5703125" style="124" customWidth="1"/>
    <col min="14616" max="14616" width="8.5703125" style="124" customWidth="1"/>
    <col min="14617" max="14617" width="9.85546875" style="124" customWidth="1"/>
    <col min="14618" max="14618" width="13.85546875" style="124" customWidth="1"/>
    <col min="14619" max="14622" width="11.140625" style="124" customWidth="1"/>
    <col min="14623" max="14623" width="75.42578125" style="124" customWidth="1"/>
    <col min="14624" max="14624" width="45.28515625" style="124" customWidth="1"/>
    <col min="14625" max="14625" width="75.42578125" style="124" customWidth="1"/>
    <col min="14626" max="14626" width="45.28515625" style="124" customWidth="1"/>
    <col min="14627" max="14867" width="9.140625" style="124"/>
    <col min="14868" max="14868" width="4.42578125" style="124" customWidth="1"/>
    <col min="14869" max="14869" width="11.5703125" style="124" customWidth="1"/>
    <col min="14870" max="14870" width="40.42578125" style="124" customWidth="1"/>
    <col min="14871" max="14871" width="5.5703125" style="124" customWidth="1"/>
    <col min="14872" max="14872" width="8.5703125" style="124" customWidth="1"/>
    <col min="14873" max="14873" width="9.85546875" style="124" customWidth="1"/>
    <col min="14874" max="14874" width="13.85546875" style="124" customWidth="1"/>
    <col min="14875" max="14878" width="11.140625" style="124" customWidth="1"/>
    <col min="14879" max="14879" width="75.42578125" style="124" customWidth="1"/>
    <col min="14880" max="14880" width="45.28515625" style="124" customWidth="1"/>
    <col min="14881" max="14881" width="75.42578125" style="124" customWidth="1"/>
    <col min="14882" max="14882" width="45.28515625" style="124" customWidth="1"/>
    <col min="14883" max="15123" width="9.140625" style="124"/>
    <col min="15124" max="15124" width="4.42578125" style="124" customWidth="1"/>
    <col min="15125" max="15125" width="11.5703125" style="124" customWidth="1"/>
    <col min="15126" max="15126" width="40.42578125" style="124" customWidth="1"/>
    <col min="15127" max="15127" width="5.5703125" style="124" customWidth="1"/>
    <col min="15128" max="15128" width="8.5703125" style="124" customWidth="1"/>
    <col min="15129" max="15129" width="9.85546875" style="124" customWidth="1"/>
    <col min="15130" max="15130" width="13.85546875" style="124" customWidth="1"/>
    <col min="15131" max="15134" width="11.140625" style="124" customWidth="1"/>
    <col min="15135" max="15135" width="75.42578125" style="124" customWidth="1"/>
    <col min="15136" max="15136" width="45.28515625" style="124" customWidth="1"/>
    <col min="15137" max="15137" width="75.42578125" style="124" customWidth="1"/>
    <col min="15138" max="15138" width="45.28515625" style="124" customWidth="1"/>
    <col min="15139" max="15379" width="9.140625" style="124"/>
    <col min="15380" max="15380" width="4.42578125" style="124" customWidth="1"/>
    <col min="15381" max="15381" width="11.5703125" style="124" customWidth="1"/>
    <col min="15382" max="15382" width="40.42578125" style="124" customWidth="1"/>
    <col min="15383" max="15383" width="5.5703125" style="124" customWidth="1"/>
    <col min="15384" max="15384" width="8.5703125" style="124" customWidth="1"/>
    <col min="15385" max="15385" width="9.85546875" style="124" customWidth="1"/>
    <col min="15386" max="15386" width="13.85546875" style="124" customWidth="1"/>
    <col min="15387" max="15390" width="11.140625" style="124" customWidth="1"/>
    <col min="15391" max="15391" width="75.42578125" style="124" customWidth="1"/>
    <col min="15392" max="15392" width="45.28515625" style="124" customWidth="1"/>
    <col min="15393" max="15393" width="75.42578125" style="124" customWidth="1"/>
    <col min="15394" max="15394" width="45.28515625" style="124" customWidth="1"/>
    <col min="15395" max="15635" width="9.140625" style="124"/>
    <col min="15636" max="15636" width="4.42578125" style="124" customWidth="1"/>
    <col min="15637" max="15637" width="11.5703125" style="124" customWidth="1"/>
    <col min="15638" max="15638" width="40.42578125" style="124" customWidth="1"/>
    <col min="15639" max="15639" width="5.5703125" style="124" customWidth="1"/>
    <col min="15640" max="15640" width="8.5703125" style="124" customWidth="1"/>
    <col min="15641" max="15641" width="9.85546875" style="124" customWidth="1"/>
    <col min="15642" max="15642" width="13.85546875" style="124" customWidth="1"/>
    <col min="15643" max="15646" width="11.140625" style="124" customWidth="1"/>
    <col min="15647" max="15647" width="75.42578125" style="124" customWidth="1"/>
    <col min="15648" max="15648" width="45.28515625" style="124" customWidth="1"/>
    <col min="15649" max="15649" width="75.42578125" style="124" customWidth="1"/>
    <col min="15650" max="15650" width="45.28515625" style="124" customWidth="1"/>
    <col min="15651" max="15891" width="9.140625" style="124"/>
    <col min="15892" max="15892" width="4.42578125" style="124" customWidth="1"/>
    <col min="15893" max="15893" width="11.5703125" style="124" customWidth="1"/>
    <col min="15894" max="15894" width="40.42578125" style="124" customWidth="1"/>
    <col min="15895" max="15895" width="5.5703125" style="124" customWidth="1"/>
    <col min="15896" max="15896" width="8.5703125" style="124" customWidth="1"/>
    <col min="15897" max="15897" width="9.85546875" style="124" customWidth="1"/>
    <col min="15898" max="15898" width="13.85546875" style="124" customWidth="1"/>
    <col min="15899" max="15902" width="11.140625" style="124" customWidth="1"/>
    <col min="15903" max="15903" width="75.42578125" style="124" customWidth="1"/>
    <col min="15904" max="15904" width="45.28515625" style="124" customWidth="1"/>
    <col min="15905" max="15905" width="75.42578125" style="124" customWidth="1"/>
    <col min="15906" max="15906" width="45.28515625" style="124" customWidth="1"/>
    <col min="15907" max="16384" width="9.140625" style="124"/>
  </cols>
  <sheetData>
    <row r="1" spans="1:7" ht="15.75" x14ac:dyDescent="0.25">
      <c r="A1" s="203" t="s">
        <v>59</v>
      </c>
      <c r="B1" s="203"/>
      <c r="C1" s="203"/>
      <c r="D1" s="203"/>
      <c r="E1" s="203"/>
      <c r="F1" s="203"/>
      <c r="G1" s="203"/>
    </row>
    <row r="2" spans="1:7" ht="14.25" customHeight="1" thickBot="1" x14ac:dyDescent="0.25">
      <c r="B2" s="125"/>
      <c r="C2" s="126"/>
      <c r="D2" s="126"/>
      <c r="E2" s="127"/>
      <c r="F2" s="126"/>
      <c r="G2" s="126"/>
    </row>
    <row r="3" spans="1:7" ht="13.5" thickTop="1" x14ac:dyDescent="0.2">
      <c r="A3" s="192" t="s">
        <v>43</v>
      </c>
      <c r="B3" s="193"/>
      <c r="C3" s="76" t="str">
        <f>CONCATENATE(cislostavby," ",nazevstavby)</f>
        <v xml:space="preserve"> Modernizace sokolovny Bernartice</v>
      </c>
      <c r="D3" s="77"/>
      <c r="E3" s="128" t="s">
        <v>60</v>
      </c>
      <c r="F3" s="129">
        <f>Rekapitulace!H1</f>
        <v>0</v>
      </c>
      <c r="G3" s="130"/>
    </row>
    <row r="4" spans="1:7" ht="13.5" thickBot="1" x14ac:dyDescent="0.25">
      <c r="A4" s="204" t="s">
        <v>45</v>
      </c>
      <c r="B4" s="195"/>
      <c r="C4" s="82" t="str">
        <f>CONCATENATE(cisloobjektu," ",nazevobjektu)</f>
        <v>SO01 Modernizace sokolovny</v>
      </c>
      <c r="D4" s="83"/>
      <c r="E4" s="205">
        <f>Rekapitulace!G2</f>
        <v>0</v>
      </c>
      <c r="F4" s="206"/>
      <c r="G4" s="207"/>
    </row>
    <row r="5" spans="1:7" ht="13.5" thickTop="1" x14ac:dyDescent="0.2">
      <c r="A5" s="131"/>
    </row>
    <row r="6" spans="1:7" x14ac:dyDescent="0.2">
      <c r="A6" s="133" t="s">
        <v>61</v>
      </c>
      <c r="B6" s="134" t="s">
        <v>62</v>
      </c>
      <c r="C6" s="134" t="s">
        <v>63</v>
      </c>
      <c r="D6" s="134" t="s">
        <v>64</v>
      </c>
      <c r="E6" s="134" t="s">
        <v>65</v>
      </c>
      <c r="F6" s="134" t="s">
        <v>66</v>
      </c>
      <c r="G6" s="135" t="s">
        <v>67</v>
      </c>
    </row>
    <row r="7" spans="1:7" x14ac:dyDescent="0.2">
      <c r="A7" s="136" t="s">
        <v>68</v>
      </c>
      <c r="B7" s="137" t="s">
        <v>69</v>
      </c>
      <c r="C7" s="138" t="s">
        <v>70</v>
      </c>
      <c r="D7" s="139"/>
      <c r="E7" s="140"/>
      <c r="F7" s="140"/>
      <c r="G7" s="141"/>
    </row>
    <row r="8" spans="1:7" x14ac:dyDescent="0.2">
      <c r="A8" s="142">
        <v>1</v>
      </c>
      <c r="B8" s="143" t="s">
        <v>76</v>
      </c>
      <c r="C8" s="144" t="s">
        <v>77</v>
      </c>
      <c r="D8" s="145" t="s">
        <v>78</v>
      </c>
      <c r="E8" s="146">
        <v>24</v>
      </c>
      <c r="F8" s="170"/>
      <c r="G8" s="147">
        <f>E8*F8</f>
        <v>0</v>
      </c>
    </row>
    <row r="9" spans="1:7" x14ac:dyDescent="0.2">
      <c r="A9" s="148"/>
      <c r="B9" s="149"/>
      <c r="C9" s="201" t="s">
        <v>79</v>
      </c>
      <c r="D9" s="202"/>
      <c r="E9" s="150">
        <v>24</v>
      </c>
      <c r="F9" s="172"/>
      <c r="G9" s="174"/>
    </row>
    <row r="10" spans="1:7" x14ac:dyDescent="0.2">
      <c r="A10" s="142">
        <v>2</v>
      </c>
      <c r="B10" s="143" t="s">
        <v>80</v>
      </c>
      <c r="C10" s="144" t="s">
        <v>81</v>
      </c>
      <c r="D10" s="145" t="s">
        <v>78</v>
      </c>
      <c r="E10" s="146">
        <v>20.52</v>
      </c>
      <c r="F10" s="170"/>
      <c r="G10" s="147">
        <f>E10*F10</f>
        <v>0</v>
      </c>
    </row>
    <row r="11" spans="1:7" x14ac:dyDescent="0.2">
      <c r="A11" s="148"/>
      <c r="B11" s="149"/>
      <c r="C11" s="201" t="s">
        <v>82</v>
      </c>
      <c r="D11" s="202"/>
      <c r="E11" s="150">
        <v>20.52</v>
      </c>
      <c r="F11" s="172"/>
      <c r="G11" s="174"/>
    </row>
    <row r="12" spans="1:7" x14ac:dyDescent="0.2">
      <c r="A12" s="142">
        <v>3</v>
      </c>
      <c r="B12" s="143" t="s">
        <v>83</v>
      </c>
      <c r="C12" s="144" t="s">
        <v>84</v>
      </c>
      <c r="D12" s="145" t="s">
        <v>78</v>
      </c>
      <c r="E12" s="146">
        <v>10.26</v>
      </c>
      <c r="F12" s="170"/>
      <c r="G12" s="147">
        <f>E12*F12</f>
        <v>0</v>
      </c>
    </row>
    <row r="13" spans="1:7" x14ac:dyDescent="0.2">
      <c r="A13" s="148"/>
      <c r="B13" s="149"/>
      <c r="C13" s="201" t="s">
        <v>85</v>
      </c>
      <c r="D13" s="202"/>
      <c r="E13" s="150">
        <v>10.26</v>
      </c>
      <c r="F13" s="172"/>
      <c r="G13" s="174"/>
    </row>
    <row r="14" spans="1:7" x14ac:dyDescent="0.2">
      <c r="A14" s="142">
        <v>4</v>
      </c>
      <c r="B14" s="143" t="s">
        <v>86</v>
      </c>
      <c r="C14" s="144" t="s">
        <v>87</v>
      </c>
      <c r="D14" s="145" t="s">
        <v>78</v>
      </c>
      <c r="E14" s="146">
        <v>38.284999999999997</v>
      </c>
      <c r="F14" s="170"/>
      <c r="G14" s="147">
        <f>E14*F14</f>
        <v>0</v>
      </c>
    </row>
    <row r="15" spans="1:7" x14ac:dyDescent="0.2">
      <c r="A15" s="148"/>
      <c r="B15" s="149"/>
      <c r="C15" s="201" t="s">
        <v>88</v>
      </c>
      <c r="D15" s="202"/>
      <c r="E15" s="150">
        <v>21.77</v>
      </c>
      <c r="F15" s="172"/>
      <c r="G15" s="174"/>
    </row>
    <row r="16" spans="1:7" x14ac:dyDescent="0.2">
      <c r="A16" s="148"/>
      <c r="B16" s="149"/>
      <c r="C16" s="201" t="s">
        <v>89</v>
      </c>
      <c r="D16" s="202"/>
      <c r="E16" s="150">
        <v>16.515000000000001</v>
      </c>
      <c r="F16" s="172"/>
      <c r="G16" s="174"/>
    </row>
    <row r="17" spans="1:7" x14ac:dyDescent="0.2">
      <c r="A17" s="142">
        <v>5</v>
      </c>
      <c r="B17" s="143" t="s">
        <v>90</v>
      </c>
      <c r="C17" s="144" t="s">
        <v>91</v>
      </c>
      <c r="D17" s="145" t="s">
        <v>78</v>
      </c>
      <c r="E17" s="146">
        <v>19.142499999999998</v>
      </c>
      <c r="F17" s="170"/>
      <c r="G17" s="147">
        <f>E17*F17</f>
        <v>0</v>
      </c>
    </row>
    <row r="18" spans="1:7" x14ac:dyDescent="0.2">
      <c r="A18" s="148"/>
      <c r="B18" s="149"/>
      <c r="C18" s="201" t="s">
        <v>92</v>
      </c>
      <c r="D18" s="202"/>
      <c r="E18" s="150">
        <v>19.142499999999998</v>
      </c>
      <c r="F18" s="172"/>
      <c r="G18" s="174"/>
    </row>
    <row r="19" spans="1:7" x14ac:dyDescent="0.2">
      <c r="A19" s="142">
        <v>6</v>
      </c>
      <c r="B19" s="143" t="s">
        <v>93</v>
      </c>
      <c r="C19" s="144" t="s">
        <v>94</v>
      </c>
      <c r="D19" s="145" t="s">
        <v>78</v>
      </c>
      <c r="E19" s="146">
        <v>200.39400000000001</v>
      </c>
      <c r="F19" s="170"/>
      <c r="G19" s="147">
        <f>E19*F19</f>
        <v>0</v>
      </c>
    </row>
    <row r="20" spans="1:7" x14ac:dyDescent="0.2">
      <c r="A20" s="148"/>
      <c r="B20" s="149"/>
      <c r="C20" s="201" t="s">
        <v>95</v>
      </c>
      <c r="D20" s="202"/>
      <c r="E20" s="150">
        <v>30.81</v>
      </c>
      <c r="F20" s="172"/>
      <c r="G20" s="174"/>
    </row>
    <row r="21" spans="1:7" x14ac:dyDescent="0.2">
      <c r="A21" s="148"/>
      <c r="B21" s="149"/>
      <c r="C21" s="201" t="s">
        <v>96</v>
      </c>
      <c r="D21" s="202"/>
      <c r="E21" s="150">
        <v>95.903999999999996</v>
      </c>
      <c r="F21" s="172"/>
      <c r="G21" s="174"/>
    </row>
    <row r="22" spans="1:7" x14ac:dyDescent="0.2">
      <c r="A22" s="148"/>
      <c r="B22" s="149"/>
      <c r="C22" s="201" t="s">
        <v>97</v>
      </c>
      <c r="D22" s="202"/>
      <c r="E22" s="150">
        <v>73.680000000000007</v>
      </c>
      <c r="F22" s="172"/>
      <c r="G22" s="174"/>
    </row>
    <row r="23" spans="1:7" x14ac:dyDescent="0.2">
      <c r="A23" s="142">
        <v>7</v>
      </c>
      <c r="B23" s="143" t="s">
        <v>98</v>
      </c>
      <c r="C23" s="144" t="s">
        <v>99</v>
      </c>
      <c r="D23" s="145" t="s">
        <v>78</v>
      </c>
      <c r="E23" s="212">
        <v>10.196999999999999</v>
      </c>
      <c r="F23" s="170"/>
      <c r="G23" s="147">
        <f>E23*F23</f>
        <v>0</v>
      </c>
    </row>
    <row r="24" spans="1:7" x14ac:dyDescent="0.2">
      <c r="A24" s="148"/>
      <c r="B24" s="149"/>
      <c r="C24" s="201" t="s">
        <v>779</v>
      </c>
      <c r="D24" s="202"/>
      <c r="E24" s="218">
        <v>10.196999999999999</v>
      </c>
      <c r="F24" s="172"/>
      <c r="G24" s="174"/>
    </row>
    <row r="25" spans="1:7" x14ac:dyDescent="0.2">
      <c r="A25" s="142">
        <v>8</v>
      </c>
      <c r="B25" s="143" t="s">
        <v>100</v>
      </c>
      <c r="C25" s="144" t="s">
        <v>101</v>
      </c>
      <c r="D25" s="145" t="s">
        <v>102</v>
      </c>
      <c r="E25" s="212">
        <v>10.92</v>
      </c>
      <c r="F25" s="170"/>
      <c r="G25" s="147">
        <f>E25*F25</f>
        <v>0</v>
      </c>
    </row>
    <row r="26" spans="1:7" ht="12.75" customHeight="1" x14ac:dyDescent="0.2">
      <c r="A26" s="148"/>
      <c r="B26" s="149"/>
      <c r="C26" s="201" t="s">
        <v>778</v>
      </c>
      <c r="D26" s="202"/>
      <c r="E26" s="218">
        <v>10.92</v>
      </c>
      <c r="F26" s="172"/>
      <c r="G26" s="174"/>
    </row>
    <row r="27" spans="1:7" x14ac:dyDescent="0.2">
      <c r="A27" s="142">
        <v>9</v>
      </c>
      <c r="B27" s="143" t="s">
        <v>103</v>
      </c>
      <c r="C27" s="144" t="s">
        <v>104</v>
      </c>
      <c r="D27" s="145" t="s">
        <v>102</v>
      </c>
      <c r="E27" s="212">
        <v>10.92</v>
      </c>
      <c r="F27" s="170"/>
      <c r="G27" s="147">
        <f>E27*F27</f>
        <v>0</v>
      </c>
    </row>
    <row r="28" spans="1:7" x14ac:dyDescent="0.2">
      <c r="A28" s="142">
        <v>10</v>
      </c>
      <c r="B28" s="143" t="s">
        <v>105</v>
      </c>
      <c r="C28" s="144" t="s">
        <v>106</v>
      </c>
      <c r="D28" s="145" t="s">
        <v>78</v>
      </c>
      <c r="E28" s="212">
        <v>75.938000000000002</v>
      </c>
      <c r="F28" s="170"/>
      <c r="G28" s="147">
        <f>E28*F28</f>
        <v>0</v>
      </c>
    </row>
    <row r="29" spans="1:7" x14ac:dyDescent="0.2">
      <c r="A29" s="148"/>
      <c r="B29" s="149"/>
      <c r="C29" s="201" t="s">
        <v>107</v>
      </c>
      <c r="D29" s="202"/>
      <c r="E29" s="218">
        <v>200.39400000000001</v>
      </c>
      <c r="F29" s="172"/>
      <c r="G29" s="174"/>
    </row>
    <row r="30" spans="1:7" x14ac:dyDescent="0.2">
      <c r="A30" s="148"/>
      <c r="B30" s="149"/>
      <c r="C30" s="201" t="s">
        <v>108</v>
      </c>
      <c r="D30" s="202"/>
      <c r="E30" s="218">
        <v>-124.456</v>
      </c>
      <c r="F30" s="172"/>
      <c r="G30" s="174"/>
    </row>
    <row r="31" spans="1:7" x14ac:dyDescent="0.2">
      <c r="A31" s="142">
        <v>11</v>
      </c>
      <c r="B31" s="143" t="s">
        <v>109</v>
      </c>
      <c r="C31" s="144" t="s">
        <v>110</v>
      </c>
      <c r="D31" s="145" t="s">
        <v>78</v>
      </c>
      <c r="E31" s="212">
        <v>124.456</v>
      </c>
      <c r="F31" s="170"/>
      <c r="G31" s="147">
        <f>E31*F31</f>
        <v>0</v>
      </c>
    </row>
    <row r="32" spans="1:7" x14ac:dyDescent="0.2">
      <c r="A32" s="142">
        <v>12</v>
      </c>
      <c r="B32" s="143" t="s">
        <v>111</v>
      </c>
      <c r="C32" s="144" t="s">
        <v>112</v>
      </c>
      <c r="D32" s="145" t="s">
        <v>78</v>
      </c>
      <c r="E32" s="212">
        <v>12.445600000000001</v>
      </c>
      <c r="F32" s="170"/>
      <c r="G32" s="147">
        <f>E32*F32</f>
        <v>0</v>
      </c>
    </row>
    <row r="33" spans="1:7" x14ac:dyDescent="0.2">
      <c r="A33" s="142">
        <v>13</v>
      </c>
      <c r="B33" s="143" t="s">
        <v>113</v>
      </c>
      <c r="C33" s="144" t="s">
        <v>114</v>
      </c>
      <c r="D33" s="145" t="s">
        <v>78</v>
      </c>
      <c r="E33" s="212">
        <v>12.445600000000001</v>
      </c>
      <c r="F33" s="170"/>
      <c r="G33" s="147">
        <f>E33*F33</f>
        <v>0</v>
      </c>
    </row>
    <row r="34" spans="1:7" ht="12.75" customHeight="1" x14ac:dyDescent="0.2">
      <c r="A34" s="148"/>
      <c r="B34" s="149"/>
      <c r="C34" s="201" t="s">
        <v>115</v>
      </c>
      <c r="D34" s="202"/>
      <c r="E34" s="150">
        <v>3.7</v>
      </c>
      <c r="F34" s="172"/>
      <c r="G34" s="174"/>
    </row>
    <row r="35" spans="1:7" ht="12.75" customHeight="1" x14ac:dyDescent="0.2">
      <c r="A35" s="148"/>
      <c r="B35" s="149"/>
      <c r="C35" s="201" t="s">
        <v>780</v>
      </c>
      <c r="D35" s="202"/>
      <c r="E35" s="150">
        <v>8.76</v>
      </c>
      <c r="F35" s="172"/>
      <c r="G35" s="174"/>
    </row>
    <row r="36" spans="1:7" x14ac:dyDescent="0.2">
      <c r="A36" s="151"/>
      <c r="B36" s="152" t="s">
        <v>72</v>
      </c>
      <c r="C36" s="153" t="str">
        <f>CONCATENATE(B7," ",C7)</f>
        <v>1 Zemní práce</v>
      </c>
      <c r="D36" s="154"/>
      <c r="E36" s="155"/>
      <c r="F36" s="156"/>
      <c r="G36" s="157">
        <f>SUM(G7:G35)</f>
        <v>0</v>
      </c>
    </row>
    <row r="37" spans="1:7" x14ac:dyDescent="0.2">
      <c r="A37" s="136" t="s">
        <v>68</v>
      </c>
      <c r="B37" s="137" t="s">
        <v>116</v>
      </c>
      <c r="C37" s="138" t="s">
        <v>117</v>
      </c>
      <c r="D37" s="139"/>
      <c r="E37" s="140"/>
      <c r="F37" s="140"/>
      <c r="G37" s="141"/>
    </row>
    <row r="38" spans="1:7" ht="22.5" x14ac:dyDescent="0.2">
      <c r="A38" s="142">
        <v>14</v>
      </c>
      <c r="B38" s="143" t="s">
        <v>118</v>
      </c>
      <c r="C38" s="144" t="s">
        <v>119</v>
      </c>
      <c r="D38" s="145" t="s">
        <v>120</v>
      </c>
      <c r="E38" s="146">
        <v>18.350000000000001</v>
      </c>
      <c r="F38" s="170"/>
      <c r="G38" s="147">
        <f>E38*F38</f>
        <v>0</v>
      </c>
    </row>
    <row r="39" spans="1:7" x14ac:dyDescent="0.2">
      <c r="A39" s="142">
        <v>15</v>
      </c>
      <c r="B39" s="143" t="s">
        <v>121</v>
      </c>
      <c r="C39" s="144" t="s">
        <v>122</v>
      </c>
      <c r="D39" s="145" t="s">
        <v>78</v>
      </c>
      <c r="E39" s="146">
        <v>8.2575000000000003</v>
      </c>
      <c r="F39" s="170"/>
      <c r="G39" s="147">
        <f>E39*F39</f>
        <v>0</v>
      </c>
    </row>
    <row r="40" spans="1:7" x14ac:dyDescent="0.2">
      <c r="A40" s="148"/>
      <c r="B40" s="149"/>
      <c r="C40" s="201" t="s">
        <v>123</v>
      </c>
      <c r="D40" s="202"/>
      <c r="E40" s="150">
        <v>8.2575000000000003</v>
      </c>
      <c r="F40" s="172"/>
      <c r="G40" s="174"/>
    </row>
    <row r="41" spans="1:7" x14ac:dyDescent="0.2">
      <c r="A41" s="142">
        <v>16</v>
      </c>
      <c r="B41" s="143" t="s">
        <v>124</v>
      </c>
      <c r="C41" s="144" t="s">
        <v>125</v>
      </c>
      <c r="D41" s="145" t="s">
        <v>78</v>
      </c>
      <c r="E41" s="146">
        <v>3.1190000000000002</v>
      </c>
      <c r="F41" s="170"/>
      <c r="G41" s="147">
        <f>E41*F41</f>
        <v>0</v>
      </c>
    </row>
    <row r="42" spans="1:7" x14ac:dyDescent="0.2">
      <c r="A42" s="148"/>
      <c r="B42" s="149"/>
      <c r="C42" s="201" t="s">
        <v>126</v>
      </c>
      <c r="D42" s="202"/>
      <c r="E42" s="150">
        <v>2.7989999999999999</v>
      </c>
      <c r="F42" s="172"/>
      <c r="G42" s="174"/>
    </row>
    <row r="43" spans="1:7" x14ac:dyDescent="0.2">
      <c r="A43" s="148"/>
      <c r="B43" s="149"/>
      <c r="C43" s="201" t="s">
        <v>127</v>
      </c>
      <c r="D43" s="202"/>
      <c r="E43" s="150">
        <v>0.32</v>
      </c>
      <c r="F43" s="172"/>
      <c r="G43" s="174"/>
    </row>
    <row r="44" spans="1:7" x14ac:dyDescent="0.2">
      <c r="A44" s="142">
        <v>17</v>
      </c>
      <c r="B44" s="143" t="s">
        <v>128</v>
      </c>
      <c r="C44" s="144" t="s">
        <v>129</v>
      </c>
      <c r="D44" s="145" t="s">
        <v>78</v>
      </c>
      <c r="E44" s="146">
        <v>21.681000000000001</v>
      </c>
      <c r="F44" s="170"/>
      <c r="G44" s="147">
        <f>E44*F44</f>
        <v>0</v>
      </c>
    </row>
    <row r="45" spans="1:7" x14ac:dyDescent="0.2">
      <c r="A45" s="148"/>
      <c r="B45" s="149"/>
      <c r="C45" s="201" t="s">
        <v>130</v>
      </c>
      <c r="D45" s="202"/>
      <c r="E45" s="150">
        <v>5.2380000000000004</v>
      </c>
      <c r="F45" s="172"/>
      <c r="G45" s="174"/>
    </row>
    <row r="46" spans="1:7" x14ac:dyDescent="0.2">
      <c r="A46" s="148"/>
      <c r="B46" s="149"/>
      <c r="C46" s="201" t="s">
        <v>131</v>
      </c>
      <c r="D46" s="202"/>
      <c r="E46" s="150">
        <v>16.443000000000001</v>
      </c>
      <c r="F46" s="172"/>
      <c r="G46" s="174"/>
    </row>
    <row r="47" spans="1:7" ht="22.5" x14ac:dyDescent="0.2">
      <c r="A47" s="142">
        <v>18</v>
      </c>
      <c r="B47" s="143" t="s">
        <v>132</v>
      </c>
      <c r="C47" s="144" t="s">
        <v>133</v>
      </c>
      <c r="D47" s="145" t="s">
        <v>102</v>
      </c>
      <c r="E47" s="146">
        <v>29.31</v>
      </c>
      <c r="F47" s="170"/>
      <c r="G47" s="147">
        <f>E47*F47</f>
        <v>0</v>
      </c>
    </row>
    <row r="48" spans="1:7" x14ac:dyDescent="0.2">
      <c r="A48" s="148"/>
      <c r="B48" s="149"/>
      <c r="C48" s="201" t="s">
        <v>134</v>
      </c>
      <c r="D48" s="202"/>
      <c r="E48" s="150">
        <v>29.31</v>
      </c>
      <c r="F48" s="172"/>
      <c r="G48" s="174"/>
    </row>
    <row r="49" spans="1:7" x14ac:dyDescent="0.2">
      <c r="A49" s="142">
        <v>19</v>
      </c>
      <c r="B49" s="143" t="s">
        <v>135</v>
      </c>
      <c r="C49" s="144" t="s">
        <v>136</v>
      </c>
      <c r="D49" s="145" t="s">
        <v>102</v>
      </c>
      <c r="E49" s="146">
        <v>29.31</v>
      </c>
      <c r="F49" s="170"/>
      <c r="G49" s="147">
        <f>E49*F49</f>
        <v>0</v>
      </c>
    </row>
    <row r="50" spans="1:7" x14ac:dyDescent="0.2">
      <c r="A50" s="142">
        <v>20</v>
      </c>
      <c r="B50" s="143" t="s">
        <v>137</v>
      </c>
      <c r="C50" s="144" t="s">
        <v>138</v>
      </c>
      <c r="D50" s="145" t="s">
        <v>120</v>
      </c>
      <c r="E50" s="146">
        <v>20.552</v>
      </c>
      <c r="F50" s="170"/>
      <c r="G50" s="147">
        <f>E50*F50</f>
        <v>0</v>
      </c>
    </row>
    <row r="51" spans="1:7" x14ac:dyDescent="0.2">
      <c r="A51" s="148"/>
      <c r="B51" s="149"/>
      <c r="C51" s="201" t="s">
        <v>139</v>
      </c>
      <c r="D51" s="202"/>
      <c r="E51" s="150">
        <v>20.552</v>
      </c>
      <c r="F51" s="173"/>
      <c r="G51" s="175"/>
    </row>
    <row r="52" spans="1:7" x14ac:dyDescent="0.2">
      <c r="A52" s="151"/>
      <c r="B52" s="152" t="s">
        <v>72</v>
      </c>
      <c r="C52" s="153" t="str">
        <f>CONCATENATE(B37," ",C37)</f>
        <v>2 Základy a zvláštní zakládání</v>
      </c>
      <c r="D52" s="154"/>
      <c r="E52" s="155"/>
      <c r="F52" s="156"/>
      <c r="G52" s="157">
        <f>SUM(G37:G51)</f>
        <v>0</v>
      </c>
    </row>
    <row r="53" spans="1:7" x14ac:dyDescent="0.2">
      <c r="A53" s="136" t="s">
        <v>68</v>
      </c>
      <c r="B53" s="137" t="s">
        <v>140</v>
      </c>
      <c r="C53" s="138" t="s">
        <v>141</v>
      </c>
      <c r="D53" s="139"/>
      <c r="E53" s="140"/>
      <c r="F53" s="140"/>
      <c r="G53" s="141"/>
    </row>
    <row r="54" spans="1:7" x14ac:dyDescent="0.2">
      <c r="A54" s="142">
        <v>21</v>
      </c>
      <c r="B54" s="143" t="s">
        <v>142</v>
      </c>
      <c r="C54" s="144" t="s">
        <v>143</v>
      </c>
      <c r="D54" s="145" t="s">
        <v>78</v>
      </c>
      <c r="E54" s="146">
        <v>2.08</v>
      </c>
      <c r="F54" s="170"/>
      <c r="G54" s="171">
        <f>E54*F54</f>
        <v>0</v>
      </c>
    </row>
    <row r="55" spans="1:7" x14ac:dyDescent="0.2">
      <c r="A55" s="148"/>
      <c r="B55" s="149"/>
      <c r="C55" s="201" t="s">
        <v>144</v>
      </c>
      <c r="D55" s="202"/>
      <c r="E55" s="150">
        <v>0.54</v>
      </c>
      <c r="F55" s="172"/>
      <c r="G55" s="176"/>
    </row>
    <row r="56" spans="1:7" x14ac:dyDescent="0.2">
      <c r="A56" s="148"/>
      <c r="B56" s="149"/>
      <c r="C56" s="201" t="s">
        <v>145</v>
      </c>
      <c r="D56" s="202"/>
      <c r="E56" s="150">
        <v>0.3</v>
      </c>
      <c r="F56" s="172"/>
      <c r="G56" s="176"/>
    </row>
    <row r="57" spans="1:7" x14ac:dyDescent="0.2">
      <c r="A57" s="148"/>
      <c r="B57" s="149"/>
      <c r="C57" s="201" t="s">
        <v>146</v>
      </c>
      <c r="D57" s="202"/>
      <c r="E57" s="150">
        <v>0.48</v>
      </c>
      <c r="F57" s="172"/>
      <c r="G57" s="176"/>
    </row>
    <row r="58" spans="1:7" x14ac:dyDescent="0.2">
      <c r="A58" s="148"/>
      <c r="B58" s="149"/>
      <c r="C58" s="201" t="s">
        <v>147</v>
      </c>
      <c r="D58" s="202"/>
      <c r="E58" s="150">
        <v>0.76</v>
      </c>
      <c r="F58" s="172"/>
      <c r="G58" s="176"/>
    </row>
    <row r="59" spans="1:7" ht="22.5" x14ac:dyDescent="0.2">
      <c r="A59" s="142">
        <v>22</v>
      </c>
      <c r="B59" s="143" t="s">
        <v>148</v>
      </c>
      <c r="C59" s="144" t="s">
        <v>149</v>
      </c>
      <c r="D59" s="145" t="s">
        <v>102</v>
      </c>
      <c r="E59" s="146">
        <v>14.03</v>
      </c>
      <c r="F59" s="170"/>
      <c r="G59" s="171">
        <f>E59*F59</f>
        <v>0</v>
      </c>
    </row>
    <row r="60" spans="1:7" x14ac:dyDescent="0.2">
      <c r="A60" s="148"/>
      <c r="B60" s="149"/>
      <c r="C60" s="201" t="s">
        <v>150</v>
      </c>
      <c r="D60" s="202"/>
      <c r="E60" s="150">
        <v>14.03</v>
      </c>
      <c r="F60" s="172"/>
      <c r="G60" s="176"/>
    </row>
    <row r="61" spans="1:7" x14ac:dyDescent="0.2">
      <c r="A61" s="142">
        <v>23</v>
      </c>
      <c r="B61" s="143" t="s">
        <v>151</v>
      </c>
      <c r="C61" s="144" t="s">
        <v>152</v>
      </c>
      <c r="D61" s="145" t="s">
        <v>102</v>
      </c>
      <c r="E61" s="146">
        <v>123.355</v>
      </c>
      <c r="F61" s="170"/>
      <c r="G61" s="171">
        <f>E61*F61</f>
        <v>0</v>
      </c>
    </row>
    <row r="62" spans="1:7" x14ac:dyDescent="0.2">
      <c r="A62" s="148"/>
      <c r="B62" s="149"/>
      <c r="C62" s="216" t="s">
        <v>153</v>
      </c>
      <c r="D62" s="217"/>
      <c r="E62" s="150">
        <v>140.60499999999999</v>
      </c>
      <c r="F62" s="172"/>
      <c r="G62" s="176"/>
    </row>
    <row r="63" spans="1:7" x14ac:dyDescent="0.2">
      <c r="A63" s="148"/>
      <c r="B63" s="149"/>
      <c r="C63" s="216" t="s">
        <v>154</v>
      </c>
      <c r="D63" s="217"/>
      <c r="E63" s="150">
        <v>-17.25</v>
      </c>
      <c r="F63" s="172"/>
      <c r="G63" s="176"/>
    </row>
    <row r="64" spans="1:7" x14ac:dyDescent="0.2">
      <c r="A64" s="142">
        <v>24</v>
      </c>
      <c r="B64" s="143" t="s">
        <v>155</v>
      </c>
      <c r="C64" s="223" t="s">
        <v>156</v>
      </c>
      <c r="D64" s="224" t="s">
        <v>102</v>
      </c>
      <c r="E64" s="146">
        <v>308.94630000000001</v>
      </c>
      <c r="F64" s="170"/>
      <c r="G64" s="171">
        <f>E64*F64</f>
        <v>0</v>
      </c>
    </row>
    <row r="65" spans="1:7" x14ac:dyDescent="0.2">
      <c r="A65" s="148"/>
      <c r="B65" s="149"/>
      <c r="C65" s="216" t="s">
        <v>157</v>
      </c>
      <c r="D65" s="217"/>
      <c r="E65" s="150">
        <v>0</v>
      </c>
      <c r="F65" s="172"/>
      <c r="G65" s="176"/>
    </row>
    <row r="66" spans="1:7" x14ac:dyDescent="0.2">
      <c r="A66" s="148"/>
      <c r="B66" s="149"/>
      <c r="C66" s="216" t="s">
        <v>158</v>
      </c>
      <c r="D66" s="217"/>
      <c r="E66" s="150">
        <v>308.94630000000001</v>
      </c>
      <c r="F66" s="172"/>
      <c r="G66" s="176"/>
    </row>
    <row r="67" spans="1:7" ht="22.5" x14ac:dyDescent="0.2">
      <c r="A67" s="142">
        <v>25</v>
      </c>
      <c r="B67" s="143" t="s">
        <v>159</v>
      </c>
      <c r="C67" s="144" t="s">
        <v>160</v>
      </c>
      <c r="D67" s="145" t="s">
        <v>102</v>
      </c>
      <c r="E67" s="146">
        <v>4.5</v>
      </c>
      <c r="F67" s="170"/>
      <c r="G67" s="171">
        <f>E67*F67</f>
        <v>0</v>
      </c>
    </row>
    <row r="68" spans="1:7" x14ac:dyDescent="0.2">
      <c r="A68" s="148"/>
      <c r="B68" s="149"/>
      <c r="C68" s="201" t="s">
        <v>161</v>
      </c>
      <c r="D68" s="202"/>
      <c r="E68" s="150">
        <v>4.5</v>
      </c>
      <c r="F68" s="172"/>
      <c r="G68" s="176"/>
    </row>
    <row r="69" spans="1:7" x14ac:dyDescent="0.2">
      <c r="A69" s="142">
        <v>26</v>
      </c>
      <c r="B69" s="143" t="s">
        <v>162</v>
      </c>
      <c r="C69" s="144" t="s">
        <v>163</v>
      </c>
      <c r="D69" s="145" t="s">
        <v>102</v>
      </c>
      <c r="E69" s="146">
        <v>18.100000000000001</v>
      </c>
      <c r="F69" s="170"/>
      <c r="G69" s="171">
        <f>E69*F69</f>
        <v>0</v>
      </c>
    </row>
    <row r="70" spans="1:7" x14ac:dyDescent="0.2">
      <c r="A70" s="148"/>
      <c r="B70" s="149"/>
      <c r="C70" s="201" t="s">
        <v>164</v>
      </c>
      <c r="D70" s="202"/>
      <c r="E70" s="150">
        <v>21.3</v>
      </c>
      <c r="F70" s="172"/>
      <c r="G70" s="176"/>
    </row>
    <row r="71" spans="1:7" x14ac:dyDescent="0.2">
      <c r="A71" s="148"/>
      <c r="B71" s="149"/>
      <c r="C71" s="201" t="s">
        <v>165</v>
      </c>
      <c r="D71" s="202"/>
      <c r="E71" s="150">
        <v>-3.2</v>
      </c>
      <c r="F71" s="172"/>
      <c r="G71" s="176"/>
    </row>
    <row r="72" spans="1:7" ht="22.5" x14ac:dyDescent="0.2">
      <c r="A72" s="142">
        <v>27</v>
      </c>
      <c r="B72" s="143" t="s">
        <v>166</v>
      </c>
      <c r="C72" s="144" t="s">
        <v>167</v>
      </c>
      <c r="D72" s="145" t="s">
        <v>102</v>
      </c>
      <c r="E72" s="146">
        <v>84.997500000000002</v>
      </c>
      <c r="F72" s="170"/>
      <c r="G72" s="171">
        <f>E72*F72</f>
        <v>0</v>
      </c>
    </row>
    <row r="73" spans="1:7" x14ac:dyDescent="0.2">
      <c r="A73" s="148"/>
      <c r="B73" s="149"/>
      <c r="C73" s="201" t="s">
        <v>168</v>
      </c>
      <c r="D73" s="202"/>
      <c r="E73" s="150">
        <v>29.7</v>
      </c>
      <c r="F73" s="172"/>
      <c r="G73" s="176"/>
    </row>
    <row r="74" spans="1:7" x14ac:dyDescent="0.2">
      <c r="A74" s="148"/>
      <c r="B74" s="149"/>
      <c r="C74" s="201" t="s">
        <v>169</v>
      </c>
      <c r="D74" s="202"/>
      <c r="E74" s="150">
        <v>-5.0235000000000003</v>
      </c>
      <c r="F74" s="172"/>
      <c r="G74" s="176"/>
    </row>
    <row r="75" spans="1:7" x14ac:dyDescent="0.2">
      <c r="A75" s="148"/>
      <c r="B75" s="149"/>
      <c r="C75" s="201" t="s">
        <v>170</v>
      </c>
      <c r="D75" s="202"/>
      <c r="E75" s="150">
        <v>35.555</v>
      </c>
      <c r="F75" s="172"/>
      <c r="G75" s="176"/>
    </row>
    <row r="76" spans="1:7" x14ac:dyDescent="0.2">
      <c r="A76" s="148"/>
      <c r="B76" s="149"/>
      <c r="C76" s="201" t="s">
        <v>171</v>
      </c>
      <c r="D76" s="202"/>
      <c r="E76" s="150">
        <v>-4.3339999999999996</v>
      </c>
      <c r="F76" s="172"/>
      <c r="G76" s="176"/>
    </row>
    <row r="77" spans="1:7" x14ac:dyDescent="0.2">
      <c r="A77" s="148"/>
      <c r="B77" s="149"/>
      <c r="C77" s="208" t="s">
        <v>172</v>
      </c>
      <c r="D77" s="202"/>
      <c r="E77" s="166">
        <v>55.897499999999994</v>
      </c>
      <c r="F77" s="172"/>
      <c r="G77" s="176"/>
    </row>
    <row r="78" spans="1:7" x14ac:dyDescent="0.2">
      <c r="A78" s="148"/>
      <c r="B78" s="149"/>
      <c r="C78" s="201" t="s">
        <v>173</v>
      </c>
      <c r="D78" s="202"/>
      <c r="E78" s="150">
        <v>29.1</v>
      </c>
      <c r="F78" s="172"/>
      <c r="G78" s="176"/>
    </row>
    <row r="79" spans="1:7" x14ac:dyDescent="0.2">
      <c r="A79" s="148"/>
      <c r="B79" s="149"/>
      <c r="C79" s="208" t="s">
        <v>172</v>
      </c>
      <c r="D79" s="202"/>
      <c r="E79" s="166">
        <v>29.1</v>
      </c>
      <c r="F79" s="172"/>
      <c r="G79" s="176"/>
    </row>
    <row r="80" spans="1:7" ht="22.5" x14ac:dyDescent="0.2">
      <c r="A80" s="142">
        <v>28</v>
      </c>
      <c r="B80" s="143" t="s">
        <v>174</v>
      </c>
      <c r="C80" s="144" t="s">
        <v>175</v>
      </c>
      <c r="D80" s="145" t="s">
        <v>102</v>
      </c>
      <c r="E80" s="146">
        <v>20.399999999999999</v>
      </c>
      <c r="F80" s="170"/>
      <c r="G80" s="171">
        <f>E80*F80</f>
        <v>0</v>
      </c>
    </row>
    <row r="81" spans="1:7" x14ac:dyDescent="0.2">
      <c r="A81" s="148"/>
      <c r="B81" s="149"/>
      <c r="C81" s="201" t="s">
        <v>176</v>
      </c>
      <c r="D81" s="202"/>
      <c r="E81" s="150">
        <v>20.399999999999999</v>
      </c>
      <c r="F81" s="172"/>
      <c r="G81" s="176"/>
    </row>
    <row r="82" spans="1:7" ht="22.5" x14ac:dyDescent="0.2">
      <c r="A82" s="142">
        <v>29</v>
      </c>
      <c r="B82" s="143" t="s">
        <v>177</v>
      </c>
      <c r="C82" s="144" t="s">
        <v>178</v>
      </c>
      <c r="D82" s="145" t="s">
        <v>102</v>
      </c>
      <c r="E82" s="146">
        <v>41.17</v>
      </c>
      <c r="F82" s="170"/>
      <c r="G82" s="171">
        <f>E82*F82</f>
        <v>0</v>
      </c>
    </row>
    <row r="83" spans="1:7" x14ac:dyDescent="0.2">
      <c r="A83" s="148"/>
      <c r="B83" s="149"/>
      <c r="C83" s="201" t="s">
        <v>179</v>
      </c>
      <c r="D83" s="202"/>
      <c r="E83" s="150">
        <v>41.17</v>
      </c>
      <c r="F83" s="172"/>
      <c r="G83" s="176"/>
    </row>
    <row r="84" spans="1:7" ht="22.5" x14ac:dyDescent="0.2">
      <c r="A84" s="142">
        <v>30</v>
      </c>
      <c r="B84" s="143" t="s">
        <v>180</v>
      </c>
      <c r="C84" s="144" t="s">
        <v>181</v>
      </c>
      <c r="D84" s="145" t="s">
        <v>102</v>
      </c>
      <c r="E84" s="146">
        <v>231.85</v>
      </c>
      <c r="F84" s="170"/>
      <c r="G84" s="171">
        <f>E84*F84</f>
        <v>0</v>
      </c>
    </row>
    <row r="85" spans="1:7" x14ac:dyDescent="0.2">
      <c r="A85" s="148"/>
      <c r="B85" s="149"/>
      <c r="C85" s="201" t="s">
        <v>182</v>
      </c>
      <c r="D85" s="202"/>
      <c r="E85" s="150">
        <v>43.7</v>
      </c>
      <c r="F85" s="172"/>
      <c r="G85" s="176"/>
    </row>
    <row r="86" spans="1:7" x14ac:dyDescent="0.2">
      <c r="A86" s="148"/>
      <c r="B86" s="149"/>
      <c r="C86" s="201" t="s">
        <v>183</v>
      </c>
      <c r="D86" s="202"/>
      <c r="E86" s="150">
        <v>0</v>
      </c>
      <c r="F86" s="172"/>
      <c r="G86" s="176"/>
    </row>
    <row r="87" spans="1:7" x14ac:dyDescent="0.2">
      <c r="A87" s="148"/>
      <c r="B87" s="149"/>
      <c r="C87" s="201" t="s">
        <v>184</v>
      </c>
      <c r="D87" s="202"/>
      <c r="E87" s="150">
        <v>188.15</v>
      </c>
      <c r="F87" s="172"/>
      <c r="G87" s="176"/>
    </row>
    <row r="88" spans="1:7" x14ac:dyDescent="0.2">
      <c r="A88" s="142">
        <v>31</v>
      </c>
      <c r="B88" s="143" t="s">
        <v>185</v>
      </c>
      <c r="C88" s="144" t="s">
        <v>186</v>
      </c>
      <c r="D88" s="145" t="s">
        <v>102</v>
      </c>
      <c r="E88" s="146">
        <v>231.85</v>
      </c>
      <c r="F88" s="170"/>
      <c r="G88" s="171">
        <f>E88*F88</f>
        <v>0</v>
      </c>
    </row>
    <row r="89" spans="1:7" x14ac:dyDescent="0.2">
      <c r="A89" s="142">
        <v>32</v>
      </c>
      <c r="B89" s="143" t="s">
        <v>187</v>
      </c>
      <c r="C89" s="144" t="s">
        <v>188</v>
      </c>
      <c r="D89" s="145" t="s">
        <v>102</v>
      </c>
      <c r="E89" s="146">
        <v>188.15</v>
      </c>
      <c r="F89" s="170"/>
      <c r="G89" s="171">
        <f>E89*F89</f>
        <v>0</v>
      </c>
    </row>
    <row r="90" spans="1:7" x14ac:dyDescent="0.2">
      <c r="A90" s="148"/>
      <c r="B90" s="149"/>
      <c r="C90" s="201" t="s">
        <v>189</v>
      </c>
      <c r="D90" s="202"/>
      <c r="E90" s="150">
        <v>188.15</v>
      </c>
      <c r="F90" s="172"/>
      <c r="G90" s="176"/>
    </row>
    <row r="91" spans="1:7" ht="22.5" x14ac:dyDescent="0.2">
      <c r="A91" s="142">
        <v>33</v>
      </c>
      <c r="B91" s="143" t="s">
        <v>190</v>
      </c>
      <c r="C91" s="144" t="s">
        <v>191</v>
      </c>
      <c r="D91" s="145" t="s">
        <v>102</v>
      </c>
      <c r="E91" s="146">
        <v>9.2200000000000006</v>
      </c>
      <c r="F91" s="170"/>
      <c r="G91" s="171">
        <f>E91*F91</f>
        <v>0</v>
      </c>
    </row>
    <row r="92" spans="1:7" x14ac:dyDescent="0.2">
      <c r="A92" s="148"/>
      <c r="B92" s="149"/>
      <c r="C92" s="201" t="s">
        <v>192</v>
      </c>
      <c r="D92" s="202"/>
      <c r="E92" s="150">
        <v>9.2200000000000006</v>
      </c>
      <c r="F92" s="172"/>
      <c r="G92" s="176"/>
    </row>
    <row r="93" spans="1:7" ht="22.5" x14ac:dyDescent="0.2">
      <c r="A93" s="142">
        <v>34</v>
      </c>
      <c r="B93" s="143" t="s">
        <v>193</v>
      </c>
      <c r="C93" s="144" t="s">
        <v>194</v>
      </c>
      <c r="D93" s="145" t="s">
        <v>102</v>
      </c>
      <c r="E93" s="146">
        <v>9.2200000000000006</v>
      </c>
      <c r="F93" s="170"/>
      <c r="G93" s="171">
        <f>E93*F93</f>
        <v>0</v>
      </c>
    </row>
    <row r="94" spans="1:7" x14ac:dyDescent="0.2">
      <c r="A94" s="148"/>
      <c r="B94" s="149"/>
      <c r="C94" s="201" t="s">
        <v>192</v>
      </c>
      <c r="D94" s="202"/>
      <c r="E94" s="150">
        <v>9.2200000000000006</v>
      </c>
      <c r="F94" s="172"/>
      <c r="G94" s="176"/>
    </row>
    <row r="95" spans="1:7" x14ac:dyDescent="0.2">
      <c r="A95" s="142">
        <v>35</v>
      </c>
      <c r="B95" s="143" t="s">
        <v>195</v>
      </c>
      <c r="C95" s="144" t="s">
        <v>196</v>
      </c>
      <c r="D95" s="145" t="s">
        <v>102</v>
      </c>
      <c r="E95" s="212">
        <v>278.22000000000003</v>
      </c>
      <c r="F95" s="170"/>
      <c r="G95" s="171">
        <f>E95*F95</f>
        <v>0</v>
      </c>
    </row>
    <row r="96" spans="1:7" x14ac:dyDescent="0.2">
      <c r="A96" s="142">
        <v>36</v>
      </c>
      <c r="B96" s="143" t="s">
        <v>197</v>
      </c>
      <c r="C96" s="144" t="s">
        <v>198</v>
      </c>
      <c r="D96" s="145" t="s">
        <v>120</v>
      </c>
      <c r="E96" s="146">
        <v>14.5</v>
      </c>
      <c r="F96" s="170"/>
      <c r="G96" s="171">
        <f>E96*F96</f>
        <v>0</v>
      </c>
    </row>
    <row r="97" spans="1:7" x14ac:dyDescent="0.2">
      <c r="A97" s="148"/>
      <c r="B97" s="149"/>
      <c r="C97" s="201" t="s">
        <v>199</v>
      </c>
      <c r="D97" s="202"/>
      <c r="E97" s="150">
        <v>0</v>
      </c>
      <c r="F97" s="172"/>
      <c r="G97" s="176"/>
    </row>
    <row r="98" spans="1:7" x14ac:dyDescent="0.2">
      <c r="A98" s="148"/>
      <c r="B98" s="149"/>
      <c r="C98" s="201" t="s">
        <v>200</v>
      </c>
      <c r="D98" s="202"/>
      <c r="E98" s="150">
        <v>0</v>
      </c>
      <c r="F98" s="172"/>
      <c r="G98" s="176"/>
    </row>
    <row r="99" spans="1:7" x14ac:dyDescent="0.2">
      <c r="A99" s="148"/>
      <c r="B99" s="149"/>
      <c r="C99" s="201" t="s">
        <v>201</v>
      </c>
      <c r="D99" s="202"/>
      <c r="E99" s="150">
        <v>2</v>
      </c>
      <c r="F99" s="172"/>
      <c r="G99" s="176"/>
    </row>
    <row r="100" spans="1:7" x14ac:dyDescent="0.2">
      <c r="A100" s="148"/>
      <c r="B100" s="149"/>
      <c r="C100" s="201" t="s">
        <v>202</v>
      </c>
      <c r="D100" s="202"/>
      <c r="E100" s="150">
        <v>1.5</v>
      </c>
      <c r="F100" s="172"/>
      <c r="G100" s="176"/>
    </row>
    <row r="101" spans="1:7" x14ac:dyDescent="0.2">
      <c r="A101" s="148"/>
      <c r="B101" s="149"/>
      <c r="C101" s="201" t="s">
        <v>203</v>
      </c>
      <c r="D101" s="202"/>
      <c r="E101" s="150">
        <v>6</v>
      </c>
      <c r="F101" s="172"/>
      <c r="G101" s="176"/>
    </row>
    <row r="102" spans="1:7" x14ac:dyDescent="0.2">
      <c r="A102" s="148"/>
      <c r="B102" s="149"/>
      <c r="C102" s="201" t="s">
        <v>204</v>
      </c>
      <c r="D102" s="202"/>
      <c r="E102" s="150">
        <v>5</v>
      </c>
      <c r="F102" s="172"/>
      <c r="G102" s="176"/>
    </row>
    <row r="103" spans="1:7" ht="22.5" x14ac:dyDescent="0.2">
      <c r="A103" s="142">
        <v>37</v>
      </c>
      <c r="B103" s="143" t="s">
        <v>205</v>
      </c>
      <c r="C103" s="223" t="s">
        <v>206</v>
      </c>
      <c r="D103" s="145" t="s">
        <v>207</v>
      </c>
      <c r="E103" s="146">
        <v>21.4</v>
      </c>
      <c r="F103" s="170"/>
      <c r="G103" s="171">
        <f>E103*F103</f>
        <v>0</v>
      </c>
    </row>
    <row r="104" spans="1:7" x14ac:dyDescent="0.2">
      <c r="A104" s="148"/>
      <c r="B104" s="149"/>
      <c r="C104" s="201" t="s">
        <v>208</v>
      </c>
      <c r="D104" s="202"/>
      <c r="E104" s="150">
        <v>2.8</v>
      </c>
      <c r="F104" s="172"/>
      <c r="G104" s="176"/>
    </row>
    <row r="105" spans="1:7" x14ac:dyDescent="0.2">
      <c r="A105" s="148"/>
      <c r="B105" s="149"/>
      <c r="C105" s="201" t="s">
        <v>209</v>
      </c>
      <c r="D105" s="202"/>
      <c r="E105" s="150">
        <v>5.4</v>
      </c>
      <c r="F105" s="172"/>
      <c r="G105" s="176"/>
    </row>
    <row r="106" spans="1:7" x14ac:dyDescent="0.2">
      <c r="A106" s="148"/>
      <c r="B106" s="149"/>
      <c r="C106" s="201" t="s">
        <v>210</v>
      </c>
      <c r="D106" s="202"/>
      <c r="E106" s="150">
        <v>1</v>
      </c>
      <c r="F106" s="172"/>
      <c r="G106" s="176"/>
    </row>
    <row r="107" spans="1:7" x14ac:dyDescent="0.2">
      <c r="A107" s="148"/>
      <c r="B107" s="149"/>
      <c r="C107" s="201" t="s">
        <v>211</v>
      </c>
      <c r="D107" s="202"/>
      <c r="E107" s="150">
        <v>3.4</v>
      </c>
      <c r="F107" s="172"/>
      <c r="G107" s="176"/>
    </row>
    <row r="108" spans="1:7" x14ac:dyDescent="0.2">
      <c r="A108" s="148"/>
      <c r="B108" s="149"/>
      <c r="C108" s="201" t="s">
        <v>212</v>
      </c>
      <c r="D108" s="202"/>
      <c r="E108" s="150">
        <v>1.8</v>
      </c>
      <c r="F108" s="172"/>
      <c r="G108" s="176"/>
    </row>
    <row r="109" spans="1:7" x14ac:dyDescent="0.2">
      <c r="A109" s="148"/>
      <c r="B109" s="149"/>
      <c r="C109" s="201" t="s">
        <v>213</v>
      </c>
      <c r="D109" s="202"/>
      <c r="E109" s="150">
        <v>3.6</v>
      </c>
      <c r="F109" s="172"/>
      <c r="G109" s="176"/>
    </row>
    <row r="110" spans="1:7" x14ac:dyDescent="0.2">
      <c r="A110" s="148"/>
      <c r="B110" s="149"/>
      <c r="C110" s="201" t="s">
        <v>214</v>
      </c>
      <c r="D110" s="202"/>
      <c r="E110" s="150">
        <v>1.7</v>
      </c>
      <c r="F110" s="172"/>
      <c r="G110" s="176"/>
    </row>
    <row r="111" spans="1:7" x14ac:dyDescent="0.2">
      <c r="A111" s="148"/>
      <c r="B111" s="149"/>
      <c r="C111" s="201" t="s">
        <v>215</v>
      </c>
      <c r="D111" s="202"/>
      <c r="E111" s="150">
        <v>1.7</v>
      </c>
      <c r="F111" s="172"/>
      <c r="G111" s="176"/>
    </row>
    <row r="112" spans="1:7" x14ac:dyDescent="0.2">
      <c r="A112" s="148"/>
      <c r="B112" s="149"/>
      <c r="C112" s="201" t="s">
        <v>216</v>
      </c>
      <c r="D112" s="202"/>
      <c r="E112" s="150">
        <v>0</v>
      </c>
      <c r="F112" s="173"/>
      <c r="G112" s="177"/>
    </row>
    <row r="113" spans="1:7" x14ac:dyDescent="0.2">
      <c r="A113" s="151"/>
      <c r="B113" s="152" t="s">
        <v>72</v>
      </c>
      <c r="C113" s="153" t="str">
        <f>CONCATENATE(B53," ",C53)</f>
        <v>3 Svislé a kompletní konstrukce</v>
      </c>
      <c r="D113" s="154"/>
      <c r="E113" s="155"/>
      <c r="F113" s="156"/>
      <c r="G113" s="157">
        <f>SUM(G53:G112)</f>
        <v>0</v>
      </c>
    </row>
    <row r="114" spans="1:7" x14ac:dyDescent="0.2">
      <c r="A114" s="136" t="s">
        <v>68</v>
      </c>
      <c r="B114" s="137" t="s">
        <v>217</v>
      </c>
      <c r="C114" s="138" t="s">
        <v>218</v>
      </c>
      <c r="D114" s="139"/>
      <c r="E114" s="140"/>
      <c r="F114" s="140"/>
      <c r="G114" s="141"/>
    </row>
    <row r="115" spans="1:7" ht="22.5" x14ac:dyDescent="0.2">
      <c r="A115" s="142">
        <v>38</v>
      </c>
      <c r="B115" s="143" t="s">
        <v>219</v>
      </c>
      <c r="C115" s="144" t="s">
        <v>220</v>
      </c>
      <c r="D115" s="145" t="s">
        <v>120</v>
      </c>
      <c r="E115" s="146">
        <v>4.5999999999999996</v>
      </c>
      <c r="F115" s="170"/>
      <c r="G115" s="171">
        <f>E115*F115</f>
        <v>0</v>
      </c>
    </row>
    <row r="116" spans="1:7" ht="22.5" x14ac:dyDescent="0.2">
      <c r="A116" s="142">
        <v>39</v>
      </c>
      <c r="B116" s="143" t="s">
        <v>221</v>
      </c>
      <c r="C116" s="144" t="s">
        <v>222</v>
      </c>
      <c r="D116" s="145" t="s">
        <v>120</v>
      </c>
      <c r="E116" s="146">
        <v>46.1</v>
      </c>
      <c r="F116" s="170"/>
      <c r="G116" s="171">
        <f>E116*F116</f>
        <v>0</v>
      </c>
    </row>
    <row r="117" spans="1:7" x14ac:dyDescent="0.2">
      <c r="A117" s="148"/>
      <c r="B117" s="149"/>
      <c r="C117" s="201" t="s">
        <v>223</v>
      </c>
      <c r="D117" s="202"/>
      <c r="E117" s="150">
        <v>46.1</v>
      </c>
      <c r="F117" s="172"/>
      <c r="G117" s="174"/>
    </row>
    <row r="118" spans="1:7" ht="22.5" x14ac:dyDescent="0.2">
      <c r="A118" s="142">
        <v>40</v>
      </c>
      <c r="B118" s="143" t="s">
        <v>224</v>
      </c>
      <c r="C118" s="144" t="s">
        <v>225</v>
      </c>
      <c r="D118" s="145" t="s">
        <v>120</v>
      </c>
      <c r="E118" s="146">
        <v>3.9</v>
      </c>
      <c r="F118" s="170"/>
      <c r="G118" s="147">
        <f>E118*F118</f>
        <v>0</v>
      </c>
    </row>
    <row r="119" spans="1:7" x14ac:dyDescent="0.2">
      <c r="A119" s="148"/>
      <c r="B119" s="149"/>
      <c r="C119" s="201" t="s">
        <v>226</v>
      </c>
      <c r="D119" s="202"/>
      <c r="E119" s="150">
        <v>3.9</v>
      </c>
      <c r="F119" s="172"/>
      <c r="G119" s="174"/>
    </row>
    <row r="120" spans="1:7" ht="22.5" x14ac:dyDescent="0.2">
      <c r="A120" s="142">
        <v>41</v>
      </c>
      <c r="B120" s="143" t="s">
        <v>227</v>
      </c>
      <c r="C120" s="144" t="s">
        <v>228</v>
      </c>
      <c r="D120" s="145" t="s">
        <v>78</v>
      </c>
      <c r="E120" s="146">
        <v>1.665</v>
      </c>
      <c r="F120" s="170"/>
      <c r="G120" s="147">
        <f>E120*F120</f>
        <v>0</v>
      </c>
    </row>
    <row r="121" spans="1:7" x14ac:dyDescent="0.2">
      <c r="A121" s="148"/>
      <c r="B121" s="149"/>
      <c r="C121" s="201" t="s">
        <v>229</v>
      </c>
      <c r="D121" s="202"/>
      <c r="E121" s="150">
        <v>0.67500000000000004</v>
      </c>
      <c r="F121" s="172"/>
      <c r="G121" s="174"/>
    </row>
    <row r="122" spans="1:7" x14ac:dyDescent="0.2">
      <c r="A122" s="148"/>
      <c r="B122" s="149"/>
      <c r="C122" s="201" t="s">
        <v>230</v>
      </c>
      <c r="D122" s="202"/>
      <c r="E122" s="150">
        <v>0.51</v>
      </c>
      <c r="F122" s="172"/>
      <c r="G122" s="174"/>
    </row>
    <row r="123" spans="1:7" x14ac:dyDescent="0.2">
      <c r="A123" s="148"/>
      <c r="B123" s="149"/>
      <c r="C123" s="201" t="s">
        <v>231</v>
      </c>
      <c r="D123" s="202"/>
      <c r="E123" s="150">
        <v>0.48</v>
      </c>
      <c r="F123" s="173"/>
      <c r="G123" s="175"/>
    </row>
    <row r="124" spans="1:7" x14ac:dyDescent="0.2">
      <c r="A124" s="142">
        <v>42</v>
      </c>
      <c r="B124" s="143" t="s">
        <v>232</v>
      </c>
      <c r="C124" s="144" t="s">
        <v>233</v>
      </c>
      <c r="D124" s="145" t="s">
        <v>234</v>
      </c>
      <c r="E124" s="146">
        <v>1</v>
      </c>
      <c r="F124" s="170"/>
      <c r="G124" s="147">
        <f>E124*F124</f>
        <v>0</v>
      </c>
    </row>
    <row r="125" spans="1:7" x14ac:dyDescent="0.2">
      <c r="A125" s="151"/>
      <c r="B125" s="152" t="s">
        <v>72</v>
      </c>
      <c r="C125" s="153" t="str">
        <f>CONCATENATE(B114," ",C114)</f>
        <v>4 Vodorovné konstrukce</v>
      </c>
      <c r="D125" s="154"/>
      <c r="E125" s="155"/>
      <c r="F125" s="156"/>
      <c r="G125" s="157">
        <f>SUM(G114:G124)</f>
        <v>0</v>
      </c>
    </row>
    <row r="126" spans="1:7" x14ac:dyDescent="0.2">
      <c r="A126" s="136" t="s">
        <v>68</v>
      </c>
      <c r="B126" s="137" t="s">
        <v>235</v>
      </c>
      <c r="C126" s="138" t="s">
        <v>236</v>
      </c>
      <c r="D126" s="139"/>
      <c r="E126" s="140"/>
      <c r="F126" s="140"/>
      <c r="G126" s="141"/>
    </row>
    <row r="127" spans="1:7" x14ac:dyDescent="0.2">
      <c r="A127" s="142">
        <v>43</v>
      </c>
      <c r="B127" s="143" t="s">
        <v>237</v>
      </c>
      <c r="C127" s="144" t="s">
        <v>238</v>
      </c>
      <c r="D127" s="145" t="s">
        <v>102</v>
      </c>
      <c r="E127" s="146">
        <v>57</v>
      </c>
      <c r="F127" s="170"/>
      <c r="G127" s="171">
        <f>E127*F127</f>
        <v>0</v>
      </c>
    </row>
    <row r="128" spans="1:7" x14ac:dyDescent="0.2">
      <c r="A128" s="148"/>
      <c r="B128" s="149"/>
      <c r="C128" s="201" t="s">
        <v>239</v>
      </c>
      <c r="D128" s="202"/>
      <c r="E128" s="150">
        <v>57</v>
      </c>
      <c r="F128" s="172"/>
      <c r="G128" s="176"/>
    </row>
    <row r="129" spans="1:7" x14ac:dyDescent="0.2">
      <c r="A129" s="148"/>
      <c r="B129" s="149"/>
      <c r="C129" s="201" t="s">
        <v>240</v>
      </c>
      <c r="D129" s="202"/>
      <c r="E129" s="150">
        <v>0</v>
      </c>
      <c r="F129" s="172"/>
      <c r="G129" s="176"/>
    </row>
    <row r="130" spans="1:7" x14ac:dyDescent="0.2">
      <c r="A130" s="142">
        <v>44</v>
      </c>
      <c r="B130" s="143" t="s">
        <v>241</v>
      </c>
      <c r="C130" s="144" t="s">
        <v>242</v>
      </c>
      <c r="D130" s="145" t="s">
        <v>102</v>
      </c>
      <c r="E130" s="146">
        <v>200</v>
      </c>
      <c r="F130" s="170"/>
      <c r="G130" s="171">
        <f>E130*F130</f>
        <v>0</v>
      </c>
    </row>
    <row r="131" spans="1:7" x14ac:dyDescent="0.2">
      <c r="A131" s="142">
        <v>45</v>
      </c>
      <c r="B131" s="143" t="s">
        <v>243</v>
      </c>
      <c r="C131" s="144" t="s">
        <v>244</v>
      </c>
      <c r="D131" s="145" t="s">
        <v>102</v>
      </c>
      <c r="E131" s="146">
        <v>57</v>
      </c>
      <c r="F131" s="170"/>
      <c r="G131" s="171">
        <f>E131*F131</f>
        <v>0</v>
      </c>
    </row>
    <row r="132" spans="1:7" x14ac:dyDescent="0.2">
      <c r="A132" s="142">
        <v>46</v>
      </c>
      <c r="B132" s="143" t="s">
        <v>245</v>
      </c>
      <c r="C132" s="144" t="s">
        <v>246</v>
      </c>
      <c r="D132" s="145" t="s">
        <v>102</v>
      </c>
      <c r="E132" s="146">
        <v>200</v>
      </c>
      <c r="F132" s="170"/>
      <c r="G132" s="171">
        <f>E132*F132</f>
        <v>0</v>
      </c>
    </row>
    <row r="133" spans="1:7" ht="22.5" x14ac:dyDescent="0.2">
      <c r="A133" s="142">
        <v>47</v>
      </c>
      <c r="B133" s="143" t="s">
        <v>247</v>
      </c>
      <c r="C133" s="144" t="s">
        <v>248</v>
      </c>
      <c r="D133" s="145" t="s">
        <v>102</v>
      </c>
      <c r="E133" s="146">
        <v>5.8</v>
      </c>
      <c r="F133" s="170"/>
      <c r="G133" s="171">
        <f>E133*F133</f>
        <v>0</v>
      </c>
    </row>
    <row r="134" spans="1:7" x14ac:dyDescent="0.2">
      <c r="A134" s="148"/>
      <c r="B134" s="149"/>
      <c r="C134" s="201" t="s">
        <v>249</v>
      </c>
      <c r="D134" s="202"/>
      <c r="E134" s="150">
        <v>5.8</v>
      </c>
      <c r="F134" s="172"/>
      <c r="G134" s="176"/>
    </row>
    <row r="135" spans="1:7" x14ac:dyDescent="0.2">
      <c r="A135" s="142">
        <v>48</v>
      </c>
      <c r="B135" s="143" t="s">
        <v>250</v>
      </c>
      <c r="C135" s="144" t="s">
        <v>251</v>
      </c>
      <c r="D135" s="145" t="s">
        <v>120</v>
      </c>
      <c r="E135" s="146">
        <v>57</v>
      </c>
      <c r="F135" s="170"/>
      <c r="G135" s="171">
        <f>E135*F135</f>
        <v>0</v>
      </c>
    </row>
    <row r="136" spans="1:7" x14ac:dyDescent="0.2">
      <c r="A136" s="148"/>
      <c r="B136" s="149"/>
      <c r="C136" s="201" t="s">
        <v>252</v>
      </c>
      <c r="D136" s="202"/>
      <c r="E136" s="150">
        <v>57</v>
      </c>
      <c r="F136" s="172"/>
      <c r="G136" s="176"/>
    </row>
    <row r="137" spans="1:7" x14ac:dyDescent="0.2">
      <c r="A137" s="142">
        <v>49</v>
      </c>
      <c r="B137" s="143" t="s">
        <v>253</v>
      </c>
      <c r="C137" s="144" t="s">
        <v>254</v>
      </c>
      <c r="D137" s="145" t="s">
        <v>120</v>
      </c>
      <c r="E137" s="146">
        <v>110</v>
      </c>
      <c r="F137" s="170"/>
      <c r="G137" s="171">
        <f>E137*F137</f>
        <v>0</v>
      </c>
    </row>
    <row r="138" spans="1:7" x14ac:dyDescent="0.2">
      <c r="A138" s="142">
        <v>50</v>
      </c>
      <c r="B138" s="143" t="s">
        <v>255</v>
      </c>
      <c r="C138" s="144" t="s">
        <v>256</v>
      </c>
      <c r="D138" s="145" t="s">
        <v>102</v>
      </c>
      <c r="E138" s="212">
        <v>57</v>
      </c>
      <c r="F138" s="170"/>
      <c r="G138" s="171">
        <f>E138*F138</f>
        <v>0</v>
      </c>
    </row>
    <row r="139" spans="1:7" x14ac:dyDescent="0.2">
      <c r="A139" s="148"/>
      <c r="B139" s="149"/>
      <c r="C139" s="201" t="s">
        <v>789</v>
      </c>
      <c r="D139" s="202"/>
      <c r="E139" s="218">
        <v>57</v>
      </c>
      <c r="F139" s="172"/>
      <c r="G139" s="176"/>
    </row>
    <row r="140" spans="1:7" x14ac:dyDescent="0.2">
      <c r="A140" s="142">
        <v>51</v>
      </c>
      <c r="B140" s="143" t="s">
        <v>257</v>
      </c>
      <c r="C140" s="223" t="s">
        <v>258</v>
      </c>
      <c r="D140" s="145" t="s">
        <v>120</v>
      </c>
      <c r="E140" s="212">
        <v>57</v>
      </c>
      <c r="F140" s="170"/>
      <c r="G140" s="171">
        <f>E140*F140</f>
        <v>0</v>
      </c>
    </row>
    <row r="141" spans="1:7" x14ac:dyDescent="0.2">
      <c r="A141" s="148"/>
      <c r="B141" s="149"/>
      <c r="C141" s="201" t="s">
        <v>789</v>
      </c>
      <c r="D141" s="202"/>
      <c r="E141" s="150">
        <v>57</v>
      </c>
      <c r="F141" s="172"/>
      <c r="G141" s="176"/>
    </row>
    <row r="142" spans="1:7" x14ac:dyDescent="0.2">
      <c r="A142" s="142">
        <v>52</v>
      </c>
      <c r="B142" s="143" t="s">
        <v>259</v>
      </c>
      <c r="C142" s="144" t="s">
        <v>260</v>
      </c>
      <c r="D142" s="145" t="s">
        <v>261</v>
      </c>
      <c r="E142" s="146">
        <v>110</v>
      </c>
      <c r="F142" s="170"/>
      <c r="G142" s="171">
        <f>E142*F142</f>
        <v>0</v>
      </c>
    </row>
    <row r="143" spans="1:7" x14ac:dyDescent="0.2">
      <c r="A143" s="148"/>
      <c r="B143" s="149"/>
      <c r="C143" s="201" t="s">
        <v>790</v>
      </c>
      <c r="D143" s="202"/>
      <c r="E143" s="150">
        <v>110</v>
      </c>
      <c r="F143" s="172"/>
      <c r="G143" s="176"/>
    </row>
    <row r="144" spans="1:7" ht="22.5" x14ac:dyDescent="0.2">
      <c r="A144" s="142">
        <v>53</v>
      </c>
      <c r="B144" s="143" t="s">
        <v>262</v>
      </c>
      <c r="C144" s="144" t="s">
        <v>263</v>
      </c>
      <c r="D144" s="145" t="s">
        <v>261</v>
      </c>
      <c r="E144" s="146">
        <v>841.66669999999999</v>
      </c>
      <c r="F144" s="170"/>
      <c r="G144" s="171">
        <f>E144*F144</f>
        <v>0</v>
      </c>
    </row>
    <row r="145" spans="1:7" x14ac:dyDescent="0.2">
      <c r="A145" s="148"/>
      <c r="B145" s="149"/>
      <c r="C145" s="201" t="s">
        <v>264</v>
      </c>
      <c r="D145" s="202"/>
      <c r="E145" s="150">
        <v>841.66669999999999</v>
      </c>
      <c r="F145" s="173"/>
      <c r="G145" s="177"/>
    </row>
    <row r="146" spans="1:7" x14ac:dyDescent="0.2">
      <c r="A146" s="151"/>
      <c r="B146" s="152" t="s">
        <v>72</v>
      </c>
      <c r="C146" s="153" t="str">
        <f>CONCATENATE(B126," ",C126)</f>
        <v>5 Komunikace</v>
      </c>
      <c r="D146" s="154"/>
      <c r="E146" s="155"/>
      <c r="F146" s="156"/>
      <c r="G146" s="157">
        <f>SUM(G126:G145)</f>
        <v>0</v>
      </c>
    </row>
    <row r="147" spans="1:7" x14ac:dyDescent="0.2">
      <c r="A147" s="136" t="s">
        <v>68</v>
      </c>
      <c r="B147" s="137" t="s">
        <v>265</v>
      </c>
      <c r="C147" s="138" t="s">
        <v>266</v>
      </c>
      <c r="D147" s="139"/>
      <c r="E147" s="140"/>
      <c r="F147" s="140"/>
      <c r="G147" s="141"/>
    </row>
    <row r="148" spans="1:7" ht="22.5" x14ac:dyDescent="0.2">
      <c r="A148" s="142">
        <v>54</v>
      </c>
      <c r="B148" s="143" t="s">
        <v>267</v>
      </c>
      <c r="C148" s="223" t="s">
        <v>268</v>
      </c>
      <c r="D148" s="224" t="s">
        <v>102</v>
      </c>
      <c r="E148" s="212">
        <v>770.91499999999996</v>
      </c>
      <c r="F148" s="170"/>
      <c r="G148" s="147">
        <f>E148*F148</f>
        <v>0</v>
      </c>
    </row>
    <row r="149" spans="1:7" x14ac:dyDescent="0.2">
      <c r="A149" s="142">
        <v>55</v>
      </c>
      <c r="B149" s="143" t="s">
        <v>269</v>
      </c>
      <c r="C149" s="223" t="s">
        <v>270</v>
      </c>
      <c r="D149" s="224" t="s">
        <v>102</v>
      </c>
      <c r="E149" s="212">
        <v>578.70399999999995</v>
      </c>
      <c r="F149" s="170"/>
      <c r="G149" s="147">
        <f>E149*F149</f>
        <v>0</v>
      </c>
    </row>
    <row r="150" spans="1:7" x14ac:dyDescent="0.2">
      <c r="A150" s="148"/>
      <c r="B150" s="149"/>
      <c r="C150" s="201" t="s">
        <v>199</v>
      </c>
      <c r="D150" s="202"/>
      <c r="E150" s="150">
        <v>0</v>
      </c>
      <c r="F150" s="172"/>
      <c r="G150" s="174"/>
    </row>
    <row r="151" spans="1:7" x14ac:dyDescent="0.2">
      <c r="A151" s="148"/>
      <c r="B151" s="149"/>
      <c r="C151" s="201" t="s">
        <v>271</v>
      </c>
      <c r="D151" s="202"/>
      <c r="E151" s="150">
        <v>143.38999999999999</v>
      </c>
      <c r="F151" s="172"/>
      <c r="G151" s="174"/>
    </row>
    <row r="152" spans="1:7" x14ac:dyDescent="0.2">
      <c r="A152" s="148"/>
      <c r="B152" s="149"/>
      <c r="C152" s="201" t="s">
        <v>272</v>
      </c>
      <c r="D152" s="202"/>
      <c r="E152" s="150">
        <v>-11.75</v>
      </c>
      <c r="F152" s="172"/>
      <c r="G152" s="174"/>
    </row>
    <row r="153" spans="1:7" x14ac:dyDescent="0.2">
      <c r="A153" s="148"/>
      <c r="B153" s="149"/>
      <c r="C153" s="208" t="s">
        <v>172</v>
      </c>
      <c r="D153" s="202"/>
      <c r="E153" s="166">
        <v>131.63999999999999</v>
      </c>
      <c r="F153" s="172"/>
      <c r="G153" s="174"/>
    </row>
    <row r="154" spans="1:7" x14ac:dyDescent="0.2">
      <c r="A154" s="148"/>
      <c r="B154" s="149"/>
      <c r="C154" s="201" t="s">
        <v>273</v>
      </c>
      <c r="D154" s="202"/>
      <c r="E154" s="150">
        <v>87</v>
      </c>
      <c r="F154" s="172"/>
      <c r="G154" s="174"/>
    </row>
    <row r="155" spans="1:7" x14ac:dyDescent="0.2">
      <c r="A155" s="148"/>
      <c r="B155" s="149"/>
      <c r="C155" s="201" t="s">
        <v>274</v>
      </c>
      <c r="D155" s="202"/>
      <c r="E155" s="150">
        <v>-19.25</v>
      </c>
      <c r="F155" s="172"/>
      <c r="G155" s="174"/>
    </row>
    <row r="156" spans="1:7" x14ac:dyDescent="0.2">
      <c r="A156" s="148"/>
      <c r="B156" s="149"/>
      <c r="C156" s="208" t="s">
        <v>172</v>
      </c>
      <c r="D156" s="202"/>
      <c r="E156" s="166">
        <v>67.75</v>
      </c>
      <c r="F156" s="172"/>
      <c r="G156" s="174"/>
    </row>
    <row r="157" spans="1:7" x14ac:dyDescent="0.2">
      <c r="A157" s="148"/>
      <c r="B157" s="149"/>
      <c r="C157" s="201" t="s">
        <v>275</v>
      </c>
      <c r="D157" s="202"/>
      <c r="E157" s="150">
        <v>320.35500000000002</v>
      </c>
      <c r="F157" s="172"/>
      <c r="G157" s="174"/>
    </row>
    <row r="158" spans="1:7" x14ac:dyDescent="0.2">
      <c r="A158" s="148"/>
      <c r="B158" s="149"/>
      <c r="C158" s="201" t="s">
        <v>276</v>
      </c>
      <c r="D158" s="202"/>
      <c r="E158" s="150">
        <v>-81.771000000000001</v>
      </c>
      <c r="F158" s="172"/>
      <c r="G158" s="174"/>
    </row>
    <row r="159" spans="1:7" x14ac:dyDescent="0.2">
      <c r="A159" s="148"/>
      <c r="B159" s="149"/>
      <c r="C159" s="201" t="s">
        <v>277</v>
      </c>
      <c r="D159" s="202"/>
      <c r="E159" s="150">
        <v>140.72999999999999</v>
      </c>
      <c r="F159" s="172"/>
      <c r="G159" s="174"/>
    </row>
    <row r="160" spans="1:7" x14ac:dyDescent="0.2">
      <c r="A160" s="142">
        <v>56</v>
      </c>
      <c r="B160" s="143" t="s">
        <v>278</v>
      </c>
      <c r="C160" s="144" t="s">
        <v>279</v>
      </c>
      <c r="D160" s="145" t="s">
        <v>102</v>
      </c>
      <c r="E160" s="146">
        <v>84.7</v>
      </c>
      <c r="F160" s="170"/>
      <c r="G160" s="147">
        <f>E160*F160</f>
        <v>0</v>
      </c>
    </row>
    <row r="161" spans="1:7" x14ac:dyDescent="0.2">
      <c r="A161" s="148"/>
      <c r="B161" s="149"/>
      <c r="C161" s="201" t="s">
        <v>280</v>
      </c>
      <c r="D161" s="202"/>
      <c r="E161" s="150">
        <v>84.7</v>
      </c>
      <c r="F161" s="173"/>
      <c r="G161" s="175"/>
    </row>
    <row r="162" spans="1:7" x14ac:dyDescent="0.2">
      <c r="A162" s="151"/>
      <c r="B162" s="152" t="s">
        <v>72</v>
      </c>
      <c r="C162" s="153" t="str">
        <f>CONCATENATE(B147," ",C147)</f>
        <v>61 Upravy povrchů vnitřní</v>
      </c>
      <c r="D162" s="154"/>
      <c r="E162" s="155"/>
      <c r="F162" s="156"/>
      <c r="G162" s="157">
        <f>SUM(G147:G161)</f>
        <v>0</v>
      </c>
    </row>
    <row r="163" spans="1:7" x14ac:dyDescent="0.2">
      <c r="A163" s="136" t="s">
        <v>68</v>
      </c>
      <c r="B163" s="137" t="s">
        <v>281</v>
      </c>
      <c r="C163" s="138" t="s">
        <v>282</v>
      </c>
      <c r="D163" s="139"/>
      <c r="E163" s="140"/>
      <c r="F163" s="140"/>
      <c r="G163" s="141"/>
    </row>
    <row r="164" spans="1:7" x14ac:dyDescent="0.2">
      <c r="A164" s="142">
        <v>57</v>
      </c>
      <c r="B164" s="143" t="s">
        <v>283</v>
      </c>
      <c r="C164" s="144" t="s">
        <v>284</v>
      </c>
      <c r="D164" s="145" t="s">
        <v>102</v>
      </c>
      <c r="E164" s="146">
        <v>73.75</v>
      </c>
      <c r="F164" s="170"/>
      <c r="G164" s="171">
        <f>E164*F164</f>
        <v>0</v>
      </c>
    </row>
    <row r="165" spans="1:7" x14ac:dyDescent="0.2">
      <c r="A165" s="148"/>
      <c r="B165" s="149"/>
      <c r="C165" s="201" t="s">
        <v>285</v>
      </c>
      <c r="D165" s="202"/>
      <c r="E165" s="150">
        <v>73.75</v>
      </c>
      <c r="F165" s="172"/>
      <c r="G165" s="176"/>
    </row>
    <row r="166" spans="1:7" x14ac:dyDescent="0.2">
      <c r="A166" s="142">
        <v>58</v>
      </c>
      <c r="B166" s="143" t="s">
        <v>286</v>
      </c>
      <c r="C166" s="144" t="s">
        <v>287</v>
      </c>
      <c r="D166" s="145" t="s">
        <v>102</v>
      </c>
      <c r="E166" s="146">
        <v>11.78</v>
      </c>
      <c r="F166" s="170"/>
      <c r="G166" s="171">
        <f>E166*F166</f>
        <v>0</v>
      </c>
    </row>
    <row r="167" spans="1:7" x14ac:dyDescent="0.2">
      <c r="A167" s="148"/>
      <c r="B167" s="149"/>
      <c r="C167" s="201" t="s">
        <v>288</v>
      </c>
      <c r="D167" s="202"/>
      <c r="E167" s="150">
        <v>11.78</v>
      </c>
      <c r="F167" s="172"/>
      <c r="G167" s="176"/>
    </row>
    <row r="168" spans="1:7" x14ac:dyDescent="0.2">
      <c r="A168" s="142">
        <v>59</v>
      </c>
      <c r="B168" s="143" t="s">
        <v>289</v>
      </c>
      <c r="C168" s="144" t="s">
        <v>290</v>
      </c>
      <c r="D168" s="145" t="s">
        <v>102</v>
      </c>
      <c r="E168" s="146">
        <v>62</v>
      </c>
      <c r="F168" s="170"/>
      <c r="G168" s="171">
        <f>E168*F168</f>
        <v>0</v>
      </c>
    </row>
    <row r="169" spans="1:7" x14ac:dyDescent="0.2">
      <c r="A169" s="148"/>
      <c r="B169" s="149"/>
      <c r="C169" s="201" t="s">
        <v>291</v>
      </c>
      <c r="D169" s="202"/>
      <c r="E169" s="150">
        <v>0</v>
      </c>
      <c r="F169" s="172"/>
      <c r="G169" s="176"/>
    </row>
    <row r="170" spans="1:7" x14ac:dyDescent="0.2">
      <c r="A170" s="148"/>
      <c r="B170" s="149"/>
      <c r="C170" s="201" t="s">
        <v>292</v>
      </c>
      <c r="D170" s="202"/>
      <c r="E170" s="150">
        <v>12.5</v>
      </c>
      <c r="F170" s="172"/>
      <c r="G170" s="176"/>
    </row>
    <row r="171" spans="1:7" x14ac:dyDescent="0.2">
      <c r="A171" s="148"/>
      <c r="B171" s="149"/>
      <c r="C171" s="201" t="s">
        <v>293</v>
      </c>
      <c r="D171" s="202"/>
      <c r="E171" s="150">
        <v>12.5</v>
      </c>
      <c r="F171" s="172"/>
      <c r="G171" s="176"/>
    </row>
    <row r="172" spans="1:7" x14ac:dyDescent="0.2">
      <c r="A172" s="148"/>
      <c r="B172" s="149"/>
      <c r="C172" s="201" t="s">
        <v>294</v>
      </c>
      <c r="D172" s="202"/>
      <c r="E172" s="150">
        <v>18.5</v>
      </c>
      <c r="F172" s="172"/>
      <c r="G172" s="176"/>
    </row>
    <row r="173" spans="1:7" x14ac:dyDescent="0.2">
      <c r="A173" s="148"/>
      <c r="B173" s="149"/>
      <c r="C173" s="201" t="s">
        <v>295</v>
      </c>
      <c r="D173" s="202"/>
      <c r="E173" s="150">
        <v>18.5</v>
      </c>
      <c r="F173" s="172"/>
      <c r="G173" s="176"/>
    </row>
    <row r="174" spans="1:7" ht="22.5" x14ac:dyDescent="0.2">
      <c r="A174" s="142">
        <v>60</v>
      </c>
      <c r="B174" s="143" t="s">
        <v>296</v>
      </c>
      <c r="C174" s="144" t="s">
        <v>297</v>
      </c>
      <c r="D174" s="145" t="s">
        <v>102</v>
      </c>
      <c r="E174" s="146">
        <v>11.79</v>
      </c>
      <c r="F174" s="170"/>
      <c r="G174" s="171">
        <f>E174*F174</f>
        <v>0</v>
      </c>
    </row>
    <row r="175" spans="1:7" x14ac:dyDescent="0.2">
      <c r="A175" s="148"/>
      <c r="B175" s="149"/>
      <c r="C175" s="201" t="s">
        <v>298</v>
      </c>
      <c r="D175" s="202"/>
      <c r="E175" s="150">
        <v>11.79</v>
      </c>
      <c r="F175" s="172"/>
      <c r="G175" s="176"/>
    </row>
    <row r="176" spans="1:7" x14ac:dyDescent="0.2">
      <c r="A176" s="142">
        <v>61</v>
      </c>
      <c r="B176" s="143" t="s">
        <v>299</v>
      </c>
      <c r="C176" s="144" t="s">
        <v>300</v>
      </c>
      <c r="D176" s="145" t="s">
        <v>102</v>
      </c>
      <c r="E176" s="146">
        <v>16.197500000000002</v>
      </c>
      <c r="F176" s="170"/>
      <c r="G176" s="171">
        <f>E176*F176</f>
        <v>0</v>
      </c>
    </row>
    <row r="177" spans="1:7" x14ac:dyDescent="0.2">
      <c r="A177" s="148"/>
      <c r="B177" s="149"/>
      <c r="C177" s="201" t="s">
        <v>301</v>
      </c>
      <c r="D177" s="202"/>
      <c r="E177" s="150">
        <v>6.05</v>
      </c>
      <c r="F177" s="172"/>
      <c r="G177" s="176"/>
    </row>
    <row r="178" spans="1:7" x14ac:dyDescent="0.2">
      <c r="A178" s="148"/>
      <c r="B178" s="149"/>
      <c r="C178" s="201" t="s">
        <v>302</v>
      </c>
      <c r="D178" s="202"/>
      <c r="E178" s="150">
        <v>10.147500000000001</v>
      </c>
      <c r="F178" s="172"/>
      <c r="G178" s="176"/>
    </row>
    <row r="179" spans="1:7" x14ac:dyDescent="0.2">
      <c r="A179" s="142">
        <v>62</v>
      </c>
      <c r="B179" s="143" t="s">
        <v>303</v>
      </c>
      <c r="C179" s="223" t="s">
        <v>304</v>
      </c>
      <c r="D179" s="224" t="s">
        <v>102</v>
      </c>
      <c r="E179" s="212">
        <v>669.74</v>
      </c>
      <c r="F179" s="170"/>
      <c r="G179" s="171">
        <f>E179*F179</f>
        <v>0</v>
      </c>
    </row>
    <row r="180" spans="1:7" ht="22.5" x14ac:dyDescent="0.2">
      <c r="A180" s="142">
        <v>63</v>
      </c>
      <c r="B180" s="143" t="s">
        <v>305</v>
      </c>
      <c r="C180" s="223" t="s">
        <v>306</v>
      </c>
      <c r="D180" s="224" t="s">
        <v>102</v>
      </c>
      <c r="E180" s="212">
        <v>43.725000000000001</v>
      </c>
      <c r="F180" s="170"/>
      <c r="G180" s="171">
        <f>E180*F180</f>
        <v>0</v>
      </c>
    </row>
    <row r="181" spans="1:7" x14ac:dyDescent="0.2">
      <c r="A181" s="148"/>
      <c r="B181" s="149"/>
      <c r="C181" s="216" t="s">
        <v>307</v>
      </c>
      <c r="D181" s="217"/>
      <c r="E181" s="218">
        <v>21</v>
      </c>
      <c r="F181" s="172"/>
      <c r="G181" s="176"/>
    </row>
    <row r="182" spans="1:7" x14ac:dyDescent="0.2">
      <c r="A182" s="148"/>
      <c r="B182" s="149"/>
      <c r="C182" s="216" t="s">
        <v>308</v>
      </c>
      <c r="D182" s="217"/>
      <c r="E182" s="218">
        <v>13.275</v>
      </c>
      <c r="F182" s="172"/>
      <c r="G182" s="176"/>
    </row>
    <row r="183" spans="1:7" x14ac:dyDescent="0.2">
      <c r="A183" s="148"/>
      <c r="B183" s="149"/>
      <c r="C183" s="216" t="s">
        <v>309</v>
      </c>
      <c r="D183" s="217"/>
      <c r="E183" s="218">
        <v>9.4499999999999993</v>
      </c>
      <c r="F183" s="172"/>
      <c r="G183" s="176"/>
    </row>
    <row r="184" spans="1:7" ht="22.5" x14ac:dyDescent="0.2">
      <c r="A184" s="142">
        <v>64</v>
      </c>
      <c r="B184" s="143" t="s">
        <v>310</v>
      </c>
      <c r="C184" s="223" t="s">
        <v>311</v>
      </c>
      <c r="D184" s="224" t="s">
        <v>102</v>
      </c>
      <c r="E184" s="212">
        <v>669.74</v>
      </c>
      <c r="F184" s="170"/>
      <c r="G184" s="171">
        <f>E184*F184</f>
        <v>0</v>
      </c>
    </row>
    <row r="185" spans="1:7" x14ac:dyDescent="0.2">
      <c r="A185" s="148"/>
      <c r="B185" s="149"/>
      <c r="C185" s="216" t="s">
        <v>312</v>
      </c>
      <c r="D185" s="217"/>
      <c r="E185" s="218">
        <v>0</v>
      </c>
      <c r="F185" s="172"/>
      <c r="G185" s="176"/>
    </row>
    <row r="186" spans="1:7" x14ac:dyDescent="0.2">
      <c r="A186" s="148"/>
      <c r="B186" s="149"/>
      <c r="C186" s="216" t="s">
        <v>794</v>
      </c>
      <c r="D186" s="217"/>
      <c r="E186" s="218">
        <v>152.05000000000001</v>
      </c>
      <c r="F186" s="172"/>
      <c r="G186" s="176"/>
    </row>
    <row r="187" spans="1:7" x14ac:dyDescent="0.2">
      <c r="A187" s="148"/>
      <c r="B187" s="149"/>
      <c r="C187" s="229" t="s">
        <v>172</v>
      </c>
      <c r="D187" s="217"/>
      <c r="E187" s="215">
        <v>152.05000000000001</v>
      </c>
      <c r="F187" s="172"/>
      <c r="G187" s="176"/>
    </row>
    <row r="188" spans="1:7" x14ac:dyDescent="0.2">
      <c r="A188" s="148"/>
      <c r="B188" s="149"/>
      <c r="C188" s="216" t="s">
        <v>313</v>
      </c>
      <c r="D188" s="217"/>
      <c r="E188" s="218">
        <v>88.35</v>
      </c>
      <c r="F188" s="172"/>
      <c r="G188" s="176"/>
    </row>
    <row r="189" spans="1:7" x14ac:dyDescent="0.2">
      <c r="A189" s="148"/>
      <c r="B189" s="149"/>
      <c r="C189" s="216" t="s">
        <v>314</v>
      </c>
      <c r="D189" s="217"/>
      <c r="E189" s="218">
        <v>16.197500000000002</v>
      </c>
      <c r="F189" s="172"/>
      <c r="G189" s="176"/>
    </row>
    <row r="190" spans="1:7" x14ac:dyDescent="0.2">
      <c r="A190" s="148"/>
      <c r="B190" s="149"/>
      <c r="C190" s="216" t="s">
        <v>315</v>
      </c>
      <c r="D190" s="217"/>
      <c r="E190" s="218">
        <v>-17.912500000000001</v>
      </c>
      <c r="F190" s="172"/>
      <c r="G190" s="176"/>
    </row>
    <row r="191" spans="1:7" x14ac:dyDescent="0.2">
      <c r="A191" s="148"/>
      <c r="B191" s="149"/>
      <c r="C191" s="229" t="s">
        <v>172</v>
      </c>
      <c r="D191" s="217"/>
      <c r="E191" s="215">
        <v>86.634999999999991</v>
      </c>
      <c r="F191" s="213"/>
      <c r="G191" s="176"/>
    </row>
    <row r="192" spans="1:7" x14ac:dyDescent="0.2">
      <c r="A192" s="148"/>
      <c r="B192" s="149"/>
      <c r="C192" s="216" t="s">
        <v>791</v>
      </c>
      <c r="D192" s="217"/>
      <c r="E192" s="218">
        <v>86.27</v>
      </c>
      <c r="F192" s="172"/>
      <c r="G192" s="176"/>
    </row>
    <row r="193" spans="1:7" x14ac:dyDescent="0.2">
      <c r="A193" s="148"/>
      <c r="B193" s="149"/>
      <c r="C193" s="208" t="s">
        <v>172</v>
      </c>
      <c r="D193" s="202"/>
      <c r="E193" s="166">
        <v>86.27</v>
      </c>
      <c r="F193" s="172"/>
      <c r="G193" s="176"/>
    </row>
    <row r="194" spans="1:7" x14ac:dyDescent="0.2">
      <c r="A194" s="148"/>
      <c r="B194" s="149"/>
      <c r="C194" s="201" t="s">
        <v>316</v>
      </c>
      <c r="D194" s="202"/>
      <c r="E194" s="150">
        <v>172.61199999999999</v>
      </c>
      <c r="F194" s="172"/>
      <c r="G194" s="176"/>
    </row>
    <row r="195" spans="1:7" x14ac:dyDescent="0.2">
      <c r="A195" s="148"/>
      <c r="B195" s="149"/>
      <c r="C195" s="208" t="s">
        <v>172</v>
      </c>
      <c r="D195" s="202"/>
      <c r="E195" s="166">
        <v>172.61199999999999</v>
      </c>
      <c r="F195" s="172"/>
      <c r="G195" s="176"/>
    </row>
    <row r="196" spans="1:7" x14ac:dyDescent="0.2">
      <c r="A196" s="148"/>
      <c r="B196" s="149"/>
      <c r="C196" s="201" t="s">
        <v>317</v>
      </c>
      <c r="D196" s="202"/>
      <c r="E196" s="150">
        <v>144.32</v>
      </c>
      <c r="F196" s="172"/>
      <c r="G196" s="176"/>
    </row>
    <row r="197" spans="1:7" x14ac:dyDescent="0.2">
      <c r="A197" s="148"/>
      <c r="B197" s="149"/>
      <c r="C197" s="208" t="s">
        <v>172</v>
      </c>
      <c r="D197" s="202"/>
      <c r="E197" s="166">
        <v>144.32</v>
      </c>
      <c r="F197" s="172"/>
      <c r="G197" s="176"/>
    </row>
    <row r="198" spans="1:7" x14ac:dyDescent="0.2">
      <c r="A198" s="148"/>
      <c r="B198" s="149"/>
      <c r="C198" s="201" t="s">
        <v>318</v>
      </c>
      <c r="D198" s="202"/>
      <c r="E198" s="150">
        <v>16.308</v>
      </c>
      <c r="F198" s="172"/>
      <c r="G198" s="176"/>
    </row>
    <row r="199" spans="1:7" x14ac:dyDescent="0.2">
      <c r="A199" s="148"/>
      <c r="B199" s="149"/>
      <c r="C199" s="201" t="s">
        <v>319</v>
      </c>
      <c r="D199" s="202"/>
      <c r="E199" s="150">
        <v>8.49</v>
      </c>
      <c r="F199" s="172"/>
      <c r="G199" s="176"/>
    </row>
    <row r="200" spans="1:7" x14ac:dyDescent="0.2">
      <c r="A200" s="148"/>
      <c r="B200" s="149"/>
      <c r="C200" s="201" t="s">
        <v>320</v>
      </c>
      <c r="D200" s="202"/>
      <c r="E200" s="150">
        <v>5.0999999999999996</v>
      </c>
      <c r="F200" s="172"/>
      <c r="G200" s="176"/>
    </row>
    <row r="201" spans="1:7" x14ac:dyDescent="0.2">
      <c r="A201" s="148"/>
      <c r="B201" s="149"/>
      <c r="C201" s="208" t="s">
        <v>172</v>
      </c>
      <c r="D201" s="202"/>
      <c r="E201" s="166">
        <v>29.898000000000003</v>
      </c>
      <c r="F201" s="173"/>
      <c r="G201" s="177"/>
    </row>
    <row r="202" spans="1:7" x14ac:dyDescent="0.2">
      <c r="A202" s="151"/>
      <c r="B202" s="152" t="s">
        <v>72</v>
      </c>
      <c r="C202" s="153" t="str">
        <f>CONCATENATE(B163," ",C163)</f>
        <v>62 Úpravy povrchů vnější</v>
      </c>
      <c r="D202" s="154"/>
      <c r="E202" s="155"/>
      <c r="F202" s="156"/>
      <c r="G202" s="157">
        <f>SUM(G163:G201)</f>
        <v>0</v>
      </c>
    </row>
    <row r="203" spans="1:7" x14ac:dyDescent="0.2">
      <c r="A203" s="136" t="s">
        <v>68</v>
      </c>
      <c r="B203" s="137" t="s">
        <v>321</v>
      </c>
      <c r="C203" s="138" t="s">
        <v>322</v>
      </c>
      <c r="D203" s="139"/>
      <c r="E203" s="140"/>
      <c r="F203" s="140"/>
      <c r="G203" s="141"/>
    </row>
    <row r="204" spans="1:7" x14ac:dyDescent="0.2">
      <c r="A204" s="142">
        <v>65</v>
      </c>
      <c r="B204" s="143" t="s">
        <v>323</v>
      </c>
      <c r="C204" s="144" t="s">
        <v>324</v>
      </c>
      <c r="D204" s="145" t="s">
        <v>102</v>
      </c>
      <c r="E204" s="146">
        <v>35.880000000000003</v>
      </c>
      <c r="F204" s="170"/>
      <c r="G204" s="171">
        <f>E204*F204</f>
        <v>0</v>
      </c>
    </row>
    <row r="205" spans="1:7" x14ac:dyDescent="0.2">
      <c r="A205" s="148"/>
      <c r="B205" s="149"/>
      <c r="C205" s="201" t="s">
        <v>325</v>
      </c>
      <c r="D205" s="202"/>
      <c r="E205" s="150">
        <v>35.880000000000003</v>
      </c>
      <c r="F205" s="172"/>
      <c r="G205" s="176"/>
    </row>
    <row r="206" spans="1:7" x14ac:dyDescent="0.2">
      <c r="A206" s="142">
        <v>66</v>
      </c>
      <c r="B206" s="143" t="s">
        <v>326</v>
      </c>
      <c r="C206" s="144" t="s">
        <v>327</v>
      </c>
      <c r="D206" s="145" t="s">
        <v>78</v>
      </c>
      <c r="E206" s="146">
        <v>6.2996999999999996</v>
      </c>
      <c r="F206" s="170"/>
      <c r="G206" s="171">
        <f>E206*F206</f>
        <v>0</v>
      </c>
    </row>
    <row r="207" spans="1:7" x14ac:dyDescent="0.2">
      <c r="A207" s="148"/>
      <c r="B207" s="149"/>
      <c r="C207" s="201" t="s">
        <v>328</v>
      </c>
      <c r="D207" s="202"/>
      <c r="E207" s="150">
        <v>3.4293</v>
      </c>
      <c r="F207" s="172"/>
      <c r="G207" s="176"/>
    </row>
    <row r="208" spans="1:7" x14ac:dyDescent="0.2">
      <c r="A208" s="148"/>
      <c r="B208" s="149"/>
      <c r="C208" s="201" t="s">
        <v>329</v>
      </c>
      <c r="D208" s="202"/>
      <c r="E208" s="150">
        <v>2.8704000000000001</v>
      </c>
      <c r="F208" s="172"/>
      <c r="G208" s="176"/>
    </row>
    <row r="209" spans="1:7" x14ac:dyDescent="0.2">
      <c r="A209" s="142">
        <v>67</v>
      </c>
      <c r="B209" s="143" t="s">
        <v>330</v>
      </c>
      <c r="C209" s="144" t="s">
        <v>331</v>
      </c>
      <c r="D209" s="145" t="s">
        <v>78</v>
      </c>
      <c r="E209" s="146">
        <v>12.0009</v>
      </c>
      <c r="F209" s="170"/>
      <c r="G209" s="171">
        <f>E209*F209</f>
        <v>0</v>
      </c>
    </row>
    <row r="210" spans="1:7" x14ac:dyDescent="0.2">
      <c r="A210" s="148"/>
      <c r="B210" s="149"/>
      <c r="C210" s="201" t="s">
        <v>332</v>
      </c>
      <c r="D210" s="202"/>
      <c r="E210" s="150">
        <v>12.0009</v>
      </c>
      <c r="F210" s="172"/>
      <c r="G210" s="176"/>
    </row>
    <row r="211" spans="1:7" x14ac:dyDescent="0.2">
      <c r="A211" s="142">
        <v>68</v>
      </c>
      <c r="B211" s="143" t="s">
        <v>333</v>
      </c>
      <c r="C211" s="144" t="s">
        <v>334</v>
      </c>
      <c r="D211" s="145" t="s">
        <v>78</v>
      </c>
      <c r="E211" s="146">
        <v>0.24</v>
      </c>
      <c r="F211" s="170"/>
      <c r="G211" s="171">
        <f>E211*F211</f>
        <v>0</v>
      </c>
    </row>
    <row r="212" spans="1:7" x14ac:dyDescent="0.2">
      <c r="A212" s="148"/>
      <c r="B212" s="149"/>
      <c r="C212" s="201" t="s">
        <v>335</v>
      </c>
      <c r="D212" s="202"/>
      <c r="E212" s="150">
        <v>0.24</v>
      </c>
      <c r="F212" s="172"/>
      <c r="G212" s="176"/>
    </row>
    <row r="213" spans="1:7" x14ac:dyDescent="0.2">
      <c r="A213" s="142">
        <v>69</v>
      </c>
      <c r="B213" s="143" t="s">
        <v>336</v>
      </c>
      <c r="C213" s="144" t="s">
        <v>337</v>
      </c>
      <c r="D213" s="145" t="s">
        <v>78</v>
      </c>
      <c r="E213" s="146">
        <v>2.87</v>
      </c>
      <c r="F213" s="170"/>
      <c r="G213" s="171">
        <f>E213*F213</f>
        <v>0</v>
      </c>
    </row>
    <row r="214" spans="1:7" x14ac:dyDescent="0.2">
      <c r="A214" s="142">
        <v>70</v>
      </c>
      <c r="B214" s="143" t="s">
        <v>338</v>
      </c>
      <c r="C214" s="144" t="s">
        <v>339</v>
      </c>
      <c r="D214" s="145" t="s">
        <v>78</v>
      </c>
      <c r="E214" s="146">
        <v>12.009</v>
      </c>
      <c r="F214" s="170"/>
      <c r="G214" s="171">
        <f>E214*F214</f>
        <v>0</v>
      </c>
    </row>
    <row r="215" spans="1:7" x14ac:dyDescent="0.2">
      <c r="A215" s="142">
        <v>71</v>
      </c>
      <c r="B215" s="143" t="s">
        <v>340</v>
      </c>
      <c r="C215" s="144" t="s">
        <v>341</v>
      </c>
      <c r="D215" s="145" t="s">
        <v>78</v>
      </c>
      <c r="E215" s="146">
        <v>0.24</v>
      </c>
      <c r="F215" s="170"/>
      <c r="G215" s="171">
        <f>E215*F215</f>
        <v>0</v>
      </c>
    </row>
    <row r="216" spans="1:7" ht="22.5" x14ac:dyDescent="0.2">
      <c r="A216" s="142">
        <v>72</v>
      </c>
      <c r="B216" s="143" t="s">
        <v>342</v>
      </c>
      <c r="C216" s="144" t="s">
        <v>343</v>
      </c>
      <c r="D216" s="145" t="s">
        <v>344</v>
      </c>
      <c r="E216" s="146">
        <v>5.1999999999999998E-3</v>
      </c>
      <c r="F216" s="170"/>
      <c r="G216" s="171">
        <f>E216*F216</f>
        <v>0</v>
      </c>
    </row>
    <row r="217" spans="1:7" x14ac:dyDescent="0.2">
      <c r="A217" s="148"/>
      <c r="B217" s="149"/>
      <c r="C217" s="201" t="s">
        <v>345</v>
      </c>
      <c r="D217" s="202"/>
      <c r="E217" s="150">
        <v>5.1999999999999998E-3</v>
      </c>
      <c r="F217" s="172"/>
      <c r="G217" s="176"/>
    </row>
    <row r="218" spans="1:7" ht="22.5" x14ac:dyDescent="0.2">
      <c r="A218" s="142">
        <v>73</v>
      </c>
      <c r="B218" s="143" t="s">
        <v>346</v>
      </c>
      <c r="C218" s="144" t="s">
        <v>347</v>
      </c>
      <c r="D218" s="145" t="s">
        <v>344</v>
      </c>
      <c r="E218" s="146">
        <v>0.4486</v>
      </c>
      <c r="F218" s="170"/>
      <c r="G218" s="171">
        <f>E218*F218</f>
        <v>0</v>
      </c>
    </row>
    <row r="219" spans="1:7" x14ac:dyDescent="0.2">
      <c r="A219" s="148"/>
      <c r="B219" s="149"/>
      <c r="C219" s="201" t="s">
        <v>348</v>
      </c>
      <c r="D219" s="202"/>
      <c r="E219" s="150">
        <v>0.3301</v>
      </c>
      <c r="F219" s="172"/>
      <c r="G219" s="176"/>
    </row>
    <row r="220" spans="1:7" x14ac:dyDescent="0.2">
      <c r="A220" s="148"/>
      <c r="B220" s="149"/>
      <c r="C220" s="201" t="s">
        <v>349</v>
      </c>
      <c r="D220" s="202"/>
      <c r="E220" s="150">
        <v>0.11840000000000001</v>
      </c>
      <c r="F220" s="172"/>
      <c r="G220" s="176"/>
    </row>
    <row r="221" spans="1:7" ht="22.5" x14ac:dyDescent="0.2">
      <c r="A221" s="142">
        <v>74</v>
      </c>
      <c r="B221" s="143" t="s">
        <v>350</v>
      </c>
      <c r="C221" s="144" t="s">
        <v>351</v>
      </c>
      <c r="D221" s="145" t="s">
        <v>102</v>
      </c>
      <c r="E221" s="146">
        <v>48.99</v>
      </c>
      <c r="F221" s="170"/>
      <c r="G221" s="171">
        <f>E221*F221</f>
        <v>0</v>
      </c>
    </row>
    <row r="222" spans="1:7" x14ac:dyDescent="0.2">
      <c r="A222" s="148"/>
      <c r="B222" s="149"/>
      <c r="C222" s="201" t="s">
        <v>352</v>
      </c>
      <c r="D222" s="202"/>
      <c r="E222" s="150">
        <v>48.99</v>
      </c>
      <c r="F222" s="173"/>
      <c r="G222" s="177"/>
    </row>
    <row r="223" spans="1:7" x14ac:dyDescent="0.2">
      <c r="A223" s="151"/>
      <c r="B223" s="152" t="s">
        <v>72</v>
      </c>
      <c r="C223" s="153" t="str">
        <f>CONCATENATE(B203," ",C203)</f>
        <v>63 Podlahy a podlahové konstrukce</v>
      </c>
      <c r="D223" s="154"/>
      <c r="E223" s="155"/>
      <c r="F223" s="156"/>
      <c r="G223" s="157">
        <f>SUM(G203:G222)</f>
        <v>0</v>
      </c>
    </row>
    <row r="224" spans="1:7" x14ac:dyDescent="0.2">
      <c r="A224" s="136" t="s">
        <v>68</v>
      </c>
      <c r="B224" s="137" t="s">
        <v>353</v>
      </c>
      <c r="C224" s="138" t="s">
        <v>354</v>
      </c>
      <c r="D224" s="139"/>
      <c r="E224" s="140"/>
      <c r="F224" s="140"/>
      <c r="G224" s="141"/>
    </row>
    <row r="225" spans="1:7" ht="22.5" x14ac:dyDescent="0.2">
      <c r="A225" s="142">
        <v>75</v>
      </c>
      <c r="B225" s="143" t="s">
        <v>355</v>
      </c>
      <c r="C225" s="223" t="s">
        <v>356</v>
      </c>
      <c r="D225" s="224" t="s">
        <v>781</v>
      </c>
      <c r="E225" s="212">
        <v>40</v>
      </c>
      <c r="F225" s="170"/>
      <c r="G225" s="147">
        <f t="shared" ref="G225:G235" si="0">E225*F225</f>
        <v>0</v>
      </c>
    </row>
    <row r="226" spans="1:7" ht="22.5" x14ac:dyDescent="0.2">
      <c r="A226" s="142">
        <v>76</v>
      </c>
      <c r="B226" s="143" t="s">
        <v>357</v>
      </c>
      <c r="C226" s="223" t="s">
        <v>358</v>
      </c>
      <c r="D226" s="224" t="s">
        <v>71</v>
      </c>
      <c r="E226" s="212">
        <v>2</v>
      </c>
      <c r="F226" s="170"/>
      <c r="G226" s="147">
        <f t="shared" si="0"/>
        <v>0</v>
      </c>
    </row>
    <row r="227" spans="1:7" ht="22.5" x14ac:dyDescent="0.2">
      <c r="A227" s="142">
        <v>77</v>
      </c>
      <c r="B227" s="143" t="s">
        <v>359</v>
      </c>
      <c r="C227" s="223" t="s">
        <v>360</v>
      </c>
      <c r="D227" s="224" t="s">
        <v>234</v>
      </c>
      <c r="E227" s="212">
        <v>1</v>
      </c>
      <c r="F227" s="170"/>
      <c r="G227" s="147">
        <f t="shared" si="0"/>
        <v>0</v>
      </c>
    </row>
    <row r="228" spans="1:7" ht="22.5" x14ac:dyDescent="0.2">
      <c r="A228" s="142">
        <v>78</v>
      </c>
      <c r="B228" s="143" t="s">
        <v>361</v>
      </c>
      <c r="C228" s="223" t="s">
        <v>362</v>
      </c>
      <c r="D228" s="224" t="s">
        <v>234</v>
      </c>
      <c r="E228" s="212">
        <v>1</v>
      </c>
      <c r="F228" s="170"/>
      <c r="G228" s="147">
        <f t="shared" si="0"/>
        <v>0</v>
      </c>
    </row>
    <row r="229" spans="1:7" ht="22.5" x14ac:dyDescent="0.2">
      <c r="A229" s="142">
        <v>79</v>
      </c>
      <c r="B229" s="143" t="s">
        <v>363</v>
      </c>
      <c r="C229" s="223" t="s">
        <v>364</v>
      </c>
      <c r="D229" s="224" t="s">
        <v>234</v>
      </c>
      <c r="E229" s="212">
        <v>1</v>
      </c>
      <c r="F229" s="170"/>
      <c r="G229" s="147">
        <f t="shared" si="0"/>
        <v>0</v>
      </c>
    </row>
    <row r="230" spans="1:7" ht="22.5" x14ac:dyDescent="0.2">
      <c r="A230" s="142">
        <v>80</v>
      </c>
      <c r="B230" s="143" t="s">
        <v>365</v>
      </c>
      <c r="C230" s="223" t="s">
        <v>366</v>
      </c>
      <c r="D230" s="224" t="s">
        <v>71</v>
      </c>
      <c r="E230" s="212">
        <v>14</v>
      </c>
      <c r="F230" s="170"/>
      <c r="G230" s="147">
        <f t="shared" si="0"/>
        <v>0</v>
      </c>
    </row>
    <row r="231" spans="1:7" ht="22.5" x14ac:dyDescent="0.2">
      <c r="A231" s="142">
        <v>81</v>
      </c>
      <c r="B231" s="143" t="s">
        <v>367</v>
      </c>
      <c r="C231" s="223" t="s">
        <v>368</v>
      </c>
      <c r="D231" s="224" t="s">
        <v>234</v>
      </c>
      <c r="E231" s="212">
        <v>1</v>
      </c>
      <c r="F231" s="170"/>
      <c r="G231" s="147">
        <f t="shared" si="0"/>
        <v>0</v>
      </c>
    </row>
    <row r="232" spans="1:7" x14ac:dyDescent="0.2">
      <c r="A232" s="142">
        <v>82</v>
      </c>
      <c r="B232" s="143" t="s">
        <v>369</v>
      </c>
      <c r="C232" s="223" t="s">
        <v>370</v>
      </c>
      <c r="D232" s="224" t="s">
        <v>234</v>
      </c>
      <c r="E232" s="212">
        <v>1</v>
      </c>
      <c r="F232" s="170"/>
      <c r="G232" s="147">
        <f t="shared" si="0"/>
        <v>0</v>
      </c>
    </row>
    <row r="233" spans="1:7" ht="22.5" x14ac:dyDescent="0.2">
      <c r="A233" s="142">
        <v>83</v>
      </c>
      <c r="B233" s="143" t="s">
        <v>371</v>
      </c>
      <c r="C233" s="223" t="s">
        <v>372</v>
      </c>
      <c r="D233" s="224" t="s">
        <v>234</v>
      </c>
      <c r="E233" s="212">
        <v>1</v>
      </c>
      <c r="F233" s="170"/>
      <c r="G233" s="147">
        <f t="shared" si="0"/>
        <v>0</v>
      </c>
    </row>
    <row r="234" spans="1:7" ht="22.5" x14ac:dyDescent="0.2">
      <c r="A234" s="142">
        <v>84</v>
      </c>
      <c r="B234" s="143" t="s">
        <v>373</v>
      </c>
      <c r="C234" s="223" t="s">
        <v>374</v>
      </c>
      <c r="D234" s="224" t="s">
        <v>234</v>
      </c>
      <c r="E234" s="212">
        <v>1</v>
      </c>
      <c r="F234" s="170"/>
      <c r="G234" s="147">
        <f t="shared" si="0"/>
        <v>0</v>
      </c>
    </row>
    <row r="235" spans="1:7" x14ac:dyDescent="0.2">
      <c r="A235" s="142">
        <v>85</v>
      </c>
      <c r="B235" s="143" t="s">
        <v>375</v>
      </c>
      <c r="C235" s="223" t="s">
        <v>376</v>
      </c>
      <c r="D235" s="224" t="s">
        <v>781</v>
      </c>
      <c r="E235" s="212">
        <v>30</v>
      </c>
      <c r="F235" s="170"/>
      <c r="G235" s="147">
        <f t="shared" si="0"/>
        <v>0</v>
      </c>
    </row>
    <row r="236" spans="1:7" x14ac:dyDescent="0.2">
      <c r="A236" s="151"/>
      <c r="B236" s="152" t="s">
        <v>72</v>
      </c>
      <c r="C236" s="153" t="str">
        <f>CONCATENATE(B224," ",C224)</f>
        <v>9 Ostatní konstrukce a práce</v>
      </c>
      <c r="D236" s="154"/>
      <c r="E236" s="155"/>
      <c r="F236" s="156"/>
      <c r="G236" s="157">
        <f>SUM(G224:G235)</f>
        <v>0</v>
      </c>
    </row>
    <row r="237" spans="1:7" x14ac:dyDescent="0.2">
      <c r="A237" s="136" t="s">
        <v>68</v>
      </c>
      <c r="B237" s="137" t="s">
        <v>377</v>
      </c>
      <c r="C237" s="138" t="s">
        <v>378</v>
      </c>
      <c r="D237" s="139"/>
      <c r="E237" s="140"/>
      <c r="F237" s="140"/>
      <c r="G237" s="141"/>
    </row>
    <row r="238" spans="1:7" ht="22.5" x14ac:dyDescent="0.2">
      <c r="A238" s="142">
        <v>86</v>
      </c>
      <c r="B238" s="143" t="s">
        <v>379</v>
      </c>
      <c r="C238" s="144" t="s">
        <v>380</v>
      </c>
      <c r="D238" s="145" t="s">
        <v>102</v>
      </c>
      <c r="E238" s="212">
        <v>648</v>
      </c>
      <c r="F238" s="170"/>
      <c r="G238" s="147">
        <f>E238*F238</f>
        <v>0</v>
      </c>
    </row>
    <row r="239" spans="1:7" x14ac:dyDescent="0.2">
      <c r="A239" s="142">
        <v>87</v>
      </c>
      <c r="B239" s="143" t="s">
        <v>381</v>
      </c>
      <c r="C239" s="144" t="s">
        <v>382</v>
      </c>
      <c r="D239" s="145" t="s">
        <v>102</v>
      </c>
      <c r="E239" s="212">
        <v>1296</v>
      </c>
      <c r="F239" s="170"/>
      <c r="G239" s="147">
        <f>E239*F239</f>
        <v>0</v>
      </c>
    </row>
    <row r="240" spans="1:7" ht="22.5" x14ac:dyDescent="0.2">
      <c r="A240" s="142">
        <v>88</v>
      </c>
      <c r="B240" s="143" t="s">
        <v>383</v>
      </c>
      <c r="C240" s="144" t="s">
        <v>384</v>
      </c>
      <c r="D240" s="145" t="s">
        <v>102</v>
      </c>
      <c r="E240" s="212">
        <v>648</v>
      </c>
      <c r="F240" s="170"/>
      <c r="G240" s="147">
        <f>E240*F240</f>
        <v>0</v>
      </c>
    </row>
    <row r="241" spans="1:7" x14ac:dyDescent="0.2">
      <c r="A241" s="142">
        <v>89</v>
      </c>
      <c r="B241" s="143" t="s">
        <v>385</v>
      </c>
      <c r="C241" s="144" t="s">
        <v>386</v>
      </c>
      <c r="D241" s="145" t="s">
        <v>102</v>
      </c>
      <c r="E241" s="212">
        <v>120</v>
      </c>
      <c r="F241" s="170"/>
      <c r="G241" s="147">
        <f>E241*F241</f>
        <v>0</v>
      </c>
    </row>
    <row r="242" spans="1:7" x14ac:dyDescent="0.2">
      <c r="A242" s="142">
        <v>90</v>
      </c>
      <c r="B242" s="143" t="s">
        <v>387</v>
      </c>
      <c r="C242" s="144" t="s">
        <v>388</v>
      </c>
      <c r="D242" s="145" t="s">
        <v>102</v>
      </c>
      <c r="E242" s="212">
        <v>130</v>
      </c>
      <c r="F242" s="170"/>
      <c r="G242" s="147">
        <f>E242*F242</f>
        <v>0</v>
      </c>
    </row>
    <row r="243" spans="1:7" x14ac:dyDescent="0.2">
      <c r="A243" s="148"/>
      <c r="B243" s="149"/>
      <c r="C243" s="201" t="s">
        <v>389</v>
      </c>
      <c r="D243" s="202"/>
      <c r="E243" s="218">
        <v>130</v>
      </c>
      <c r="F243" s="225"/>
      <c r="G243" s="175"/>
    </row>
    <row r="244" spans="1:7" x14ac:dyDescent="0.2">
      <c r="A244" s="142">
        <v>91</v>
      </c>
      <c r="B244" s="143" t="s">
        <v>390</v>
      </c>
      <c r="C244" s="144" t="s">
        <v>391</v>
      </c>
      <c r="D244" s="145" t="s">
        <v>102</v>
      </c>
      <c r="E244" s="212">
        <v>130</v>
      </c>
      <c r="F244" s="170"/>
      <c r="G244" s="147">
        <f>E244*F244</f>
        <v>0</v>
      </c>
    </row>
    <row r="245" spans="1:7" x14ac:dyDescent="0.2">
      <c r="A245" s="142">
        <v>92</v>
      </c>
      <c r="B245" s="143" t="s">
        <v>392</v>
      </c>
      <c r="C245" s="144" t="s">
        <v>393</v>
      </c>
      <c r="D245" s="145" t="s">
        <v>102</v>
      </c>
      <c r="E245" s="212">
        <v>130</v>
      </c>
      <c r="F245" s="170"/>
      <c r="G245" s="147">
        <f>E245*F245</f>
        <v>0</v>
      </c>
    </row>
    <row r="246" spans="1:7" x14ac:dyDescent="0.2">
      <c r="A246" s="142">
        <v>93</v>
      </c>
      <c r="B246" s="143" t="s">
        <v>394</v>
      </c>
      <c r="C246" s="144" t="s">
        <v>395</v>
      </c>
      <c r="D246" s="145" t="s">
        <v>78</v>
      </c>
      <c r="E246" s="212">
        <v>1108.8</v>
      </c>
      <c r="F246" s="170"/>
      <c r="G246" s="147">
        <f>E246*F246</f>
        <v>0</v>
      </c>
    </row>
    <row r="247" spans="1:7" x14ac:dyDescent="0.2">
      <c r="A247" s="148"/>
      <c r="B247" s="149"/>
      <c r="C247" s="201" t="s">
        <v>396</v>
      </c>
      <c r="D247" s="202"/>
      <c r="E247" s="218">
        <v>1108.8</v>
      </c>
      <c r="F247" s="173"/>
      <c r="G247" s="177"/>
    </row>
    <row r="248" spans="1:7" x14ac:dyDescent="0.2">
      <c r="A248" s="142">
        <v>94</v>
      </c>
      <c r="B248" s="143" t="s">
        <v>397</v>
      </c>
      <c r="C248" s="144" t="s">
        <v>398</v>
      </c>
      <c r="D248" s="145" t="s">
        <v>78</v>
      </c>
      <c r="E248" s="212">
        <v>1108.8</v>
      </c>
      <c r="F248" s="170"/>
      <c r="G248" s="147">
        <f>E248*F248</f>
        <v>0</v>
      </c>
    </row>
    <row r="249" spans="1:7" x14ac:dyDescent="0.2">
      <c r="A249" s="142">
        <v>95</v>
      </c>
      <c r="B249" s="143" t="s">
        <v>399</v>
      </c>
      <c r="C249" s="144" t="s">
        <v>400</v>
      </c>
      <c r="D249" s="145" t="s">
        <v>78</v>
      </c>
      <c r="E249" s="212">
        <v>1108.8</v>
      </c>
      <c r="F249" s="170"/>
      <c r="G249" s="147">
        <f>E249*F249</f>
        <v>0</v>
      </c>
    </row>
    <row r="250" spans="1:7" x14ac:dyDescent="0.2">
      <c r="A250" s="142">
        <v>96</v>
      </c>
      <c r="B250" s="143" t="s">
        <v>401</v>
      </c>
      <c r="C250" s="223" t="s">
        <v>402</v>
      </c>
      <c r="D250" s="224" t="s">
        <v>102</v>
      </c>
      <c r="E250" s="212">
        <v>188.15</v>
      </c>
      <c r="F250" s="170"/>
      <c r="G250" s="147">
        <f>E250*F250</f>
        <v>0</v>
      </c>
    </row>
    <row r="251" spans="1:7" x14ac:dyDescent="0.2">
      <c r="A251" s="148"/>
      <c r="B251" s="149"/>
      <c r="C251" s="216" t="s">
        <v>782</v>
      </c>
      <c r="D251" s="217"/>
      <c r="E251" s="218">
        <v>188.15</v>
      </c>
      <c r="F251" s="173"/>
      <c r="G251" s="177"/>
    </row>
    <row r="252" spans="1:7" x14ac:dyDescent="0.2">
      <c r="A252" s="142">
        <v>97</v>
      </c>
      <c r="B252" s="143" t="s">
        <v>403</v>
      </c>
      <c r="C252" s="223" t="s">
        <v>404</v>
      </c>
      <c r="D252" s="224" t="s">
        <v>102</v>
      </c>
      <c r="E252" s="212">
        <v>188.15</v>
      </c>
      <c r="F252" s="170"/>
      <c r="G252" s="147">
        <f>E252*F252</f>
        <v>0</v>
      </c>
    </row>
    <row r="253" spans="1:7" x14ac:dyDescent="0.2">
      <c r="A253" s="151"/>
      <c r="B253" s="152" t="s">
        <v>72</v>
      </c>
      <c r="C253" s="153" t="str">
        <f>CONCATENATE(B237," ",C237)</f>
        <v>94 Lešení a stavební výtahy</v>
      </c>
      <c r="D253" s="154"/>
      <c r="E253" s="155"/>
      <c r="F253" s="156"/>
      <c r="G253" s="157">
        <f>SUM(G237:G252)</f>
        <v>0</v>
      </c>
    </row>
    <row r="254" spans="1:7" x14ac:dyDescent="0.2">
      <c r="A254" s="136" t="s">
        <v>68</v>
      </c>
      <c r="B254" s="137" t="s">
        <v>405</v>
      </c>
      <c r="C254" s="138" t="s">
        <v>406</v>
      </c>
      <c r="D254" s="139"/>
      <c r="E254" s="140"/>
      <c r="F254" s="140"/>
      <c r="G254" s="141"/>
    </row>
    <row r="255" spans="1:7" ht="22.5" x14ac:dyDescent="0.2">
      <c r="A255" s="142">
        <v>98</v>
      </c>
      <c r="B255" s="143" t="s">
        <v>407</v>
      </c>
      <c r="C255" s="223" t="s">
        <v>408</v>
      </c>
      <c r="D255" s="224" t="s">
        <v>102</v>
      </c>
      <c r="E255" s="212">
        <v>204</v>
      </c>
      <c r="F255" s="170"/>
      <c r="G255" s="147">
        <f>E255*F255</f>
        <v>0</v>
      </c>
    </row>
    <row r="256" spans="1:7" x14ac:dyDescent="0.2">
      <c r="A256" s="148"/>
      <c r="B256" s="149"/>
      <c r="C256" s="216" t="s">
        <v>793</v>
      </c>
      <c r="D256" s="217"/>
      <c r="E256" s="218">
        <v>204</v>
      </c>
      <c r="F256" s="172"/>
      <c r="G256" s="174"/>
    </row>
    <row r="257" spans="1:7" ht="22.5" x14ac:dyDescent="0.2">
      <c r="A257" s="142">
        <v>99</v>
      </c>
      <c r="B257" s="143" t="s">
        <v>409</v>
      </c>
      <c r="C257" s="223" t="s">
        <v>410</v>
      </c>
      <c r="D257" s="224" t="s">
        <v>102</v>
      </c>
      <c r="E257" s="212">
        <v>56.7</v>
      </c>
      <c r="F257" s="170"/>
      <c r="G257" s="147">
        <f>E257*F257</f>
        <v>0</v>
      </c>
    </row>
    <row r="258" spans="1:7" ht="12.75" customHeight="1" x14ac:dyDescent="0.2">
      <c r="A258" s="148"/>
      <c r="B258" s="149"/>
      <c r="C258" s="216" t="s">
        <v>792</v>
      </c>
      <c r="D258" s="217"/>
      <c r="E258" s="218">
        <v>56.7</v>
      </c>
      <c r="F258" s="173"/>
      <c r="G258" s="175"/>
    </row>
    <row r="259" spans="1:7" x14ac:dyDescent="0.2">
      <c r="A259" s="151"/>
      <c r="B259" s="152" t="s">
        <v>72</v>
      </c>
      <c r="C259" s="153" t="str">
        <f>CONCATENATE(B254," ",C254)</f>
        <v>95 Dokončovací konstrukce na pozemních stavbách</v>
      </c>
      <c r="D259" s="154"/>
      <c r="E259" s="155"/>
      <c r="F259" s="156"/>
      <c r="G259" s="157">
        <f>SUM(G254:G258)</f>
        <v>0</v>
      </c>
    </row>
    <row r="260" spans="1:7" x14ac:dyDescent="0.2">
      <c r="A260" s="136" t="s">
        <v>68</v>
      </c>
      <c r="B260" s="137" t="s">
        <v>411</v>
      </c>
      <c r="C260" s="138" t="s">
        <v>412</v>
      </c>
      <c r="D260" s="139"/>
      <c r="E260" s="140"/>
      <c r="F260" s="140"/>
      <c r="G260" s="141"/>
    </row>
    <row r="261" spans="1:7" x14ac:dyDescent="0.2">
      <c r="A261" s="142">
        <v>100</v>
      </c>
      <c r="B261" s="143" t="s">
        <v>413</v>
      </c>
      <c r="C261" s="144" t="s">
        <v>414</v>
      </c>
      <c r="D261" s="145" t="s">
        <v>102</v>
      </c>
      <c r="E261" s="146">
        <v>647.67999999999995</v>
      </c>
      <c r="F261" s="170"/>
      <c r="G261" s="147">
        <f>E261*F261</f>
        <v>0</v>
      </c>
    </row>
    <row r="262" spans="1:7" x14ac:dyDescent="0.2">
      <c r="A262" s="148"/>
      <c r="B262" s="149"/>
      <c r="C262" s="201" t="s">
        <v>415</v>
      </c>
      <c r="D262" s="202"/>
      <c r="E262" s="150">
        <v>647.67999999999995</v>
      </c>
      <c r="F262" s="172"/>
      <c r="G262" s="174"/>
    </row>
    <row r="263" spans="1:7" ht="22.5" x14ac:dyDescent="0.2">
      <c r="A263" s="142">
        <v>101</v>
      </c>
      <c r="B263" s="143" t="s">
        <v>416</v>
      </c>
      <c r="C263" s="144" t="s">
        <v>417</v>
      </c>
      <c r="D263" s="145" t="s">
        <v>102</v>
      </c>
      <c r="E263" s="212">
        <v>253.505</v>
      </c>
      <c r="F263" s="170"/>
      <c r="G263" s="147">
        <f>E263*F263</f>
        <v>0</v>
      </c>
    </row>
    <row r="264" spans="1:7" x14ac:dyDescent="0.2">
      <c r="A264" s="148"/>
      <c r="B264" s="149"/>
      <c r="C264" s="201" t="s">
        <v>418</v>
      </c>
      <c r="D264" s="202"/>
      <c r="E264" s="150">
        <v>253.505</v>
      </c>
      <c r="F264" s="172"/>
      <c r="G264" s="174"/>
    </row>
    <row r="265" spans="1:7" x14ac:dyDescent="0.2">
      <c r="A265" s="142">
        <v>102</v>
      </c>
      <c r="B265" s="143" t="s">
        <v>419</v>
      </c>
      <c r="C265" s="144" t="s">
        <v>420</v>
      </c>
      <c r="D265" s="145" t="s">
        <v>102</v>
      </c>
      <c r="E265" s="146">
        <v>647.67999999999995</v>
      </c>
      <c r="F265" s="170"/>
      <c r="G265" s="147">
        <f>E265*F265</f>
        <v>0</v>
      </c>
    </row>
    <row r="266" spans="1:7" x14ac:dyDescent="0.2">
      <c r="A266" s="142">
        <v>103</v>
      </c>
      <c r="B266" s="143" t="s">
        <v>421</v>
      </c>
      <c r="C266" s="144" t="s">
        <v>422</v>
      </c>
      <c r="D266" s="145" t="s">
        <v>102</v>
      </c>
      <c r="E266" s="146">
        <v>72.150000000000006</v>
      </c>
      <c r="F266" s="170"/>
      <c r="G266" s="147">
        <f>E266*F266</f>
        <v>0</v>
      </c>
    </row>
    <row r="267" spans="1:7" x14ac:dyDescent="0.2">
      <c r="A267" s="148"/>
      <c r="B267" s="149"/>
      <c r="C267" s="201" t="s">
        <v>423</v>
      </c>
      <c r="D267" s="202"/>
      <c r="E267" s="150">
        <v>57.05</v>
      </c>
      <c r="F267" s="172"/>
      <c r="G267" s="174"/>
    </row>
    <row r="268" spans="1:7" x14ac:dyDescent="0.2">
      <c r="A268" s="148"/>
      <c r="B268" s="149"/>
      <c r="C268" s="201" t="s">
        <v>424</v>
      </c>
      <c r="D268" s="202"/>
      <c r="E268" s="150">
        <v>15.1</v>
      </c>
      <c r="F268" s="172"/>
      <c r="G268" s="174"/>
    </row>
    <row r="269" spans="1:7" x14ac:dyDescent="0.2">
      <c r="A269" s="142">
        <v>104</v>
      </c>
      <c r="B269" s="143" t="s">
        <v>425</v>
      </c>
      <c r="C269" s="144" t="s">
        <v>426</v>
      </c>
      <c r="D269" s="145" t="s">
        <v>102</v>
      </c>
      <c r="E269" s="146">
        <v>72.150000000000006</v>
      </c>
      <c r="F269" s="170"/>
      <c r="G269" s="147">
        <f>E269*F269</f>
        <v>0</v>
      </c>
    </row>
    <row r="270" spans="1:7" x14ac:dyDescent="0.2">
      <c r="A270" s="142">
        <v>105</v>
      </c>
      <c r="B270" s="143" t="s">
        <v>427</v>
      </c>
      <c r="C270" s="144" t="s">
        <v>428</v>
      </c>
      <c r="D270" s="145" t="s">
        <v>102</v>
      </c>
      <c r="E270" s="146">
        <v>84.7</v>
      </c>
      <c r="F270" s="170"/>
      <c r="G270" s="147">
        <f>E270*F270</f>
        <v>0</v>
      </c>
    </row>
    <row r="271" spans="1:7" x14ac:dyDescent="0.2">
      <c r="A271" s="148"/>
      <c r="B271" s="149"/>
      <c r="C271" s="201" t="s">
        <v>429</v>
      </c>
      <c r="D271" s="202"/>
      <c r="E271" s="150">
        <v>84.7</v>
      </c>
      <c r="F271" s="172"/>
      <c r="G271" s="174"/>
    </row>
    <row r="272" spans="1:7" x14ac:dyDescent="0.2">
      <c r="A272" s="142">
        <v>106</v>
      </c>
      <c r="B272" s="143" t="s">
        <v>430</v>
      </c>
      <c r="C272" s="144" t="s">
        <v>431</v>
      </c>
      <c r="D272" s="145" t="s">
        <v>102</v>
      </c>
      <c r="E272" s="146">
        <v>45.9</v>
      </c>
      <c r="F272" s="170"/>
      <c r="G272" s="147">
        <f>E272*F272</f>
        <v>0</v>
      </c>
    </row>
    <row r="273" spans="1:7" x14ac:dyDescent="0.2">
      <c r="A273" s="148"/>
      <c r="B273" s="149"/>
      <c r="C273" s="201" t="s">
        <v>432</v>
      </c>
      <c r="D273" s="202"/>
      <c r="E273" s="150">
        <v>45.9</v>
      </c>
      <c r="F273" s="172"/>
      <c r="G273" s="174"/>
    </row>
    <row r="274" spans="1:7" ht="22.5" x14ac:dyDescent="0.2">
      <c r="A274" s="142">
        <v>107</v>
      </c>
      <c r="B274" s="143" t="s">
        <v>433</v>
      </c>
      <c r="C274" s="144" t="s">
        <v>434</v>
      </c>
      <c r="D274" s="145" t="s">
        <v>78</v>
      </c>
      <c r="E274" s="146">
        <v>35.216000000000001</v>
      </c>
      <c r="F274" s="170"/>
      <c r="G274" s="147">
        <f>E274*F274</f>
        <v>0</v>
      </c>
    </row>
    <row r="275" spans="1:7" x14ac:dyDescent="0.2">
      <c r="A275" s="148"/>
      <c r="B275" s="149"/>
      <c r="C275" s="201" t="s">
        <v>435</v>
      </c>
      <c r="D275" s="202"/>
      <c r="E275" s="150">
        <v>35.216000000000001</v>
      </c>
      <c r="F275" s="172"/>
      <c r="G275" s="174"/>
    </row>
    <row r="276" spans="1:7" x14ac:dyDescent="0.2">
      <c r="A276" s="142">
        <v>108</v>
      </c>
      <c r="B276" s="143" t="s">
        <v>436</v>
      </c>
      <c r="C276" s="144" t="s">
        <v>437</v>
      </c>
      <c r="D276" s="145" t="s">
        <v>102</v>
      </c>
      <c r="E276" s="146">
        <v>71.7</v>
      </c>
      <c r="F276" s="170"/>
      <c r="G276" s="147">
        <f>E276*F276</f>
        <v>0</v>
      </c>
    </row>
    <row r="277" spans="1:7" x14ac:dyDescent="0.2">
      <c r="A277" s="148"/>
      <c r="B277" s="149"/>
      <c r="C277" s="201" t="s">
        <v>438</v>
      </c>
      <c r="D277" s="202"/>
      <c r="E277" s="150">
        <v>71.7</v>
      </c>
      <c r="F277" s="172"/>
      <c r="G277" s="174"/>
    </row>
    <row r="278" spans="1:7" x14ac:dyDescent="0.2">
      <c r="A278" s="142">
        <v>109</v>
      </c>
      <c r="B278" s="143" t="s">
        <v>439</v>
      </c>
      <c r="C278" s="144" t="s">
        <v>440</v>
      </c>
      <c r="D278" s="145" t="s">
        <v>102</v>
      </c>
      <c r="E278" s="146">
        <v>45.7</v>
      </c>
      <c r="F278" s="170"/>
      <c r="G278" s="147">
        <f>E278*F278</f>
        <v>0</v>
      </c>
    </row>
    <row r="279" spans="1:7" x14ac:dyDescent="0.2">
      <c r="A279" s="148"/>
      <c r="B279" s="149"/>
      <c r="C279" s="201" t="s">
        <v>441</v>
      </c>
      <c r="D279" s="202"/>
      <c r="E279" s="150">
        <v>42.4</v>
      </c>
      <c r="F279" s="172"/>
      <c r="G279" s="174"/>
    </row>
    <row r="280" spans="1:7" x14ac:dyDescent="0.2">
      <c r="A280" s="148"/>
      <c r="B280" s="149"/>
      <c r="C280" s="201" t="s">
        <v>442</v>
      </c>
      <c r="D280" s="202"/>
      <c r="E280" s="150">
        <v>3.3</v>
      </c>
      <c r="F280" s="172"/>
      <c r="G280" s="174"/>
    </row>
    <row r="281" spans="1:7" x14ac:dyDescent="0.2">
      <c r="A281" s="142">
        <v>110</v>
      </c>
      <c r="B281" s="143" t="s">
        <v>443</v>
      </c>
      <c r="C281" s="144" t="s">
        <v>444</v>
      </c>
      <c r="D281" s="145" t="s">
        <v>102</v>
      </c>
      <c r="E281" s="146">
        <v>188.15</v>
      </c>
      <c r="F281" s="170"/>
      <c r="G281" s="147">
        <f>E281*F281</f>
        <v>0</v>
      </c>
    </row>
    <row r="282" spans="1:7" x14ac:dyDescent="0.2">
      <c r="A282" s="148"/>
      <c r="B282" s="149"/>
      <c r="C282" s="201" t="s">
        <v>445</v>
      </c>
      <c r="D282" s="202"/>
      <c r="E282" s="150">
        <v>188.15</v>
      </c>
      <c r="F282" s="172"/>
      <c r="G282" s="174"/>
    </row>
    <row r="283" spans="1:7" x14ac:dyDescent="0.2">
      <c r="A283" s="142">
        <v>111</v>
      </c>
      <c r="B283" s="143" t="s">
        <v>446</v>
      </c>
      <c r="C283" s="144" t="s">
        <v>447</v>
      </c>
      <c r="D283" s="145" t="s">
        <v>102</v>
      </c>
      <c r="E283" s="212">
        <v>230.59</v>
      </c>
      <c r="F283" s="170"/>
      <c r="G283" s="147">
        <f>E283*F283</f>
        <v>0</v>
      </c>
    </row>
    <row r="284" spans="1:7" x14ac:dyDescent="0.2">
      <c r="A284" s="148"/>
      <c r="B284" s="149"/>
      <c r="C284" s="201" t="s">
        <v>448</v>
      </c>
      <c r="D284" s="202"/>
      <c r="E284" s="218">
        <v>95</v>
      </c>
      <c r="F284" s="172"/>
      <c r="G284" s="174"/>
    </row>
    <row r="285" spans="1:7" x14ac:dyDescent="0.2">
      <c r="A285" s="148"/>
      <c r="B285" s="149"/>
      <c r="C285" s="201" t="s">
        <v>449</v>
      </c>
      <c r="D285" s="202"/>
      <c r="E285" s="218">
        <v>-8.73</v>
      </c>
      <c r="F285" s="213"/>
      <c r="G285" s="174"/>
    </row>
    <row r="286" spans="1:7" x14ac:dyDescent="0.2">
      <c r="A286" s="148"/>
      <c r="B286" s="149"/>
      <c r="C286" s="208" t="s">
        <v>172</v>
      </c>
      <c r="D286" s="202"/>
      <c r="E286" s="215">
        <v>86.27</v>
      </c>
      <c r="F286" s="213"/>
      <c r="G286" s="174"/>
    </row>
    <row r="287" spans="1:7" x14ac:dyDescent="0.2">
      <c r="A287" s="148"/>
      <c r="B287" s="149"/>
      <c r="C287" s="201" t="s">
        <v>450</v>
      </c>
      <c r="D287" s="202"/>
      <c r="E287" s="218">
        <v>133.19999999999999</v>
      </c>
      <c r="F287" s="172"/>
      <c r="G287" s="174"/>
    </row>
    <row r="288" spans="1:7" x14ac:dyDescent="0.2">
      <c r="A288" s="148"/>
      <c r="B288" s="149"/>
      <c r="C288" s="201" t="s">
        <v>451</v>
      </c>
      <c r="D288" s="202"/>
      <c r="E288" s="218">
        <v>30.4</v>
      </c>
      <c r="F288" s="172"/>
      <c r="G288" s="174"/>
    </row>
    <row r="289" spans="1:7" x14ac:dyDescent="0.2">
      <c r="A289" s="148"/>
      <c r="B289" s="149"/>
      <c r="C289" s="201" t="s">
        <v>452</v>
      </c>
      <c r="D289" s="202"/>
      <c r="E289" s="218">
        <v>-19.28</v>
      </c>
      <c r="F289" s="172"/>
      <c r="G289" s="174"/>
    </row>
    <row r="290" spans="1:7" x14ac:dyDescent="0.2">
      <c r="A290" s="148"/>
      <c r="B290" s="149"/>
      <c r="C290" s="208" t="s">
        <v>172</v>
      </c>
      <c r="D290" s="202"/>
      <c r="E290" s="215">
        <v>144.32</v>
      </c>
      <c r="F290" s="173"/>
      <c r="G290" s="175"/>
    </row>
    <row r="291" spans="1:7" x14ac:dyDescent="0.2">
      <c r="A291" s="142">
        <v>112</v>
      </c>
      <c r="B291" s="143" t="s">
        <v>453</v>
      </c>
      <c r="C291" s="144" t="s">
        <v>454</v>
      </c>
      <c r="D291" s="145" t="s">
        <v>102</v>
      </c>
      <c r="E291" s="212">
        <v>324.66199999999998</v>
      </c>
      <c r="F291" s="170"/>
      <c r="G291" s="147">
        <f>E291*F291</f>
        <v>0</v>
      </c>
    </row>
    <row r="292" spans="1:7" x14ac:dyDescent="0.2">
      <c r="A292" s="148"/>
      <c r="B292" s="149"/>
      <c r="C292" s="201" t="s">
        <v>455</v>
      </c>
      <c r="D292" s="202"/>
      <c r="E292" s="218">
        <v>16.25</v>
      </c>
      <c r="F292" s="172"/>
      <c r="G292" s="174"/>
    </row>
    <row r="293" spans="1:7" x14ac:dyDescent="0.2">
      <c r="A293" s="148"/>
      <c r="B293" s="149"/>
      <c r="C293" s="201" t="s">
        <v>456</v>
      </c>
      <c r="D293" s="202"/>
      <c r="E293" s="218">
        <v>135.80000000000001</v>
      </c>
      <c r="F293" s="172"/>
      <c r="G293" s="174"/>
    </row>
    <row r="294" spans="1:7" x14ac:dyDescent="0.2">
      <c r="A294" s="148"/>
      <c r="B294" s="149"/>
      <c r="C294" s="208" t="s">
        <v>172</v>
      </c>
      <c r="D294" s="202"/>
      <c r="E294" s="215">
        <v>152.05000000000001</v>
      </c>
      <c r="F294" s="172"/>
      <c r="G294" s="174"/>
    </row>
    <row r="295" spans="1:7" x14ac:dyDescent="0.2">
      <c r="A295" s="148"/>
      <c r="B295" s="149"/>
      <c r="C295" s="201" t="s">
        <v>457</v>
      </c>
      <c r="D295" s="202"/>
      <c r="E295" s="150">
        <v>203.5</v>
      </c>
      <c r="F295" s="172"/>
      <c r="G295" s="174"/>
    </row>
    <row r="296" spans="1:7" x14ac:dyDescent="0.2">
      <c r="A296" s="148"/>
      <c r="B296" s="149"/>
      <c r="C296" s="201" t="s">
        <v>458</v>
      </c>
      <c r="D296" s="202"/>
      <c r="E296" s="150">
        <v>-30.888000000000002</v>
      </c>
      <c r="F296" s="172"/>
      <c r="G296" s="174"/>
    </row>
    <row r="297" spans="1:7" x14ac:dyDescent="0.2">
      <c r="A297" s="148"/>
      <c r="B297" s="149"/>
      <c r="C297" s="208" t="s">
        <v>172</v>
      </c>
      <c r="D297" s="202"/>
      <c r="E297" s="166">
        <v>172.61199999999999</v>
      </c>
      <c r="F297" s="172"/>
      <c r="G297" s="174"/>
    </row>
    <row r="298" spans="1:7" x14ac:dyDescent="0.2">
      <c r="A298" s="142">
        <v>113</v>
      </c>
      <c r="B298" s="143" t="s">
        <v>459</v>
      </c>
      <c r="C298" s="144" t="s">
        <v>460</v>
      </c>
      <c r="D298" s="145" t="s">
        <v>102</v>
      </c>
      <c r="E298" s="146">
        <v>38.1</v>
      </c>
      <c r="F298" s="170"/>
      <c r="G298" s="147">
        <f>E298*F298</f>
        <v>0</v>
      </c>
    </row>
    <row r="299" spans="1:7" x14ac:dyDescent="0.2">
      <c r="A299" s="148"/>
      <c r="B299" s="149"/>
      <c r="C299" s="201" t="s">
        <v>461</v>
      </c>
      <c r="D299" s="202"/>
      <c r="E299" s="150">
        <v>36</v>
      </c>
      <c r="F299" s="172"/>
      <c r="G299" s="174"/>
    </row>
    <row r="300" spans="1:7" x14ac:dyDescent="0.2">
      <c r="A300" s="148"/>
      <c r="B300" s="149"/>
      <c r="C300" s="201" t="s">
        <v>462</v>
      </c>
      <c r="D300" s="202"/>
      <c r="E300" s="150">
        <v>2.1</v>
      </c>
      <c r="F300" s="173"/>
      <c r="G300" s="175"/>
    </row>
    <row r="301" spans="1:7" x14ac:dyDescent="0.2">
      <c r="A301" s="142">
        <v>114</v>
      </c>
      <c r="B301" s="143" t="s">
        <v>463</v>
      </c>
      <c r="C301" s="144" t="s">
        <v>464</v>
      </c>
      <c r="D301" s="145" t="s">
        <v>234</v>
      </c>
      <c r="E301" s="146">
        <v>1</v>
      </c>
      <c r="F301" s="170"/>
      <c r="G301" s="147">
        <f>E301*F301</f>
        <v>0</v>
      </c>
    </row>
    <row r="302" spans="1:7" x14ac:dyDescent="0.2">
      <c r="A302" s="151"/>
      <c r="B302" s="152" t="s">
        <v>72</v>
      </c>
      <c r="C302" s="153" t="str">
        <f>CONCATENATE(B260," ",C260)</f>
        <v>96 Bourání konstrukcí</v>
      </c>
      <c r="D302" s="154"/>
      <c r="E302" s="155"/>
      <c r="F302" s="156"/>
      <c r="G302" s="157">
        <f>SUM(G260:G301)</f>
        <v>0</v>
      </c>
    </row>
    <row r="303" spans="1:7" x14ac:dyDescent="0.2">
      <c r="A303" s="136" t="s">
        <v>68</v>
      </c>
      <c r="B303" s="137" t="s">
        <v>465</v>
      </c>
      <c r="C303" s="138" t="s">
        <v>466</v>
      </c>
      <c r="D303" s="139"/>
      <c r="E303" s="140"/>
      <c r="F303" s="140"/>
      <c r="G303" s="141"/>
    </row>
    <row r="304" spans="1:7" x14ac:dyDescent="0.2">
      <c r="A304" s="142">
        <v>115</v>
      </c>
      <c r="B304" s="143" t="s">
        <v>467</v>
      </c>
      <c r="C304" s="144" t="s">
        <v>468</v>
      </c>
      <c r="D304" s="145" t="s">
        <v>78</v>
      </c>
      <c r="E304" s="146">
        <v>6.0750000000000002</v>
      </c>
      <c r="F304" s="170"/>
      <c r="G304" s="147">
        <f>E304*F304</f>
        <v>0</v>
      </c>
    </row>
    <row r="305" spans="1:7" x14ac:dyDescent="0.2">
      <c r="A305" s="148"/>
      <c r="B305" s="149"/>
      <c r="C305" s="201" t="s">
        <v>469</v>
      </c>
      <c r="D305" s="202"/>
      <c r="E305" s="150">
        <v>6.0750000000000002</v>
      </c>
      <c r="F305" s="172"/>
      <c r="G305" s="174"/>
    </row>
    <row r="306" spans="1:7" x14ac:dyDescent="0.2">
      <c r="A306" s="142">
        <v>116</v>
      </c>
      <c r="B306" s="143" t="s">
        <v>470</v>
      </c>
      <c r="C306" s="223" t="s">
        <v>471</v>
      </c>
      <c r="D306" s="145" t="s">
        <v>78</v>
      </c>
      <c r="E306" s="212">
        <v>24</v>
      </c>
      <c r="F306" s="170"/>
      <c r="G306" s="147">
        <f>E306*F306</f>
        <v>0</v>
      </c>
    </row>
    <row r="307" spans="1:7" x14ac:dyDescent="0.2">
      <c r="A307" s="148"/>
      <c r="B307" s="149"/>
      <c r="C307" s="201" t="s">
        <v>783</v>
      </c>
      <c r="D307" s="202"/>
      <c r="E307" s="150">
        <v>24</v>
      </c>
      <c r="F307" s="172"/>
      <c r="G307" s="174"/>
    </row>
    <row r="308" spans="1:7" x14ac:dyDescent="0.2">
      <c r="A308" s="142">
        <v>117</v>
      </c>
      <c r="B308" s="143" t="s">
        <v>472</v>
      </c>
      <c r="C308" s="144" t="s">
        <v>473</v>
      </c>
      <c r="D308" s="145" t="s">
        <v>78</v>
      </c>
      <c r="E308" s="146">
        <v>202.5</v>
      </c>
      <c r="F308" s="170"/>
      <c r="G308" s="147">
        <f>E308*F308</f>
        <v>0</v>
      </c>
    </row>
    <row r="309" spans="1:7" x14ac:dyDescent="0.2">
      <c r="A309" s="148"/>
      <c r="B309" s="149"/>
      <c r="C309" s="201" t="s">
        <v>474</v>
      </c>
      <c r="D309" s="202"/>
      <c r="E309" s="150">
        <v>202.5</v>
      </c>
      <c r="F309" s="172"/>
      <c r="G309" s="174"/>
    </row>
    <row r="310" spans="1:7" x14ac:dyDescent="0.2">
      <c r="A310" s="142">
        <v>118</v>
      </c>
      <c r="B310" s="143" t="s">
        <v>472</v>
      </c>
      <c r="C310" s="144" t="s">
        <v>473</v>
      </c>
      <c r="D310" s="145" t="s">
        <v>78</v>
      </c>
      <c r="E310" s="146">
        <v>11.76</v>
      </c>
      <c r="F310" s="170"/>
      <c r="G310" s="147">
        <f>E310*F310</f>
        <v>0</v>
      </c>
    </row>
    <row r="311" spans="1:7" x14ac:dyDescent="0.2">
      <c r="A311" s="148"/>
      <c r="B311" s="149"/>
      <c r="C311" s="201" t="s">
        <v>475</v>
      </c>
      <c r="D311" s="202"/>
      <c r="E311" s="150">
        <v>11.76</v>
      </c>
      <c r="F311" s="173"/>
      <c r="G311" s="175"/>
    </row>
    <row r="312" spans="1:7" x14ac:dyDescent="0.2">
      <c r="A312" s="151"/>
      <c r="B312" s="152" t="s">
        <v>72</v>
      </c>
      <c r="C312" s="153" t="str">
        <f>CONCATENATE(B303," ",C303)</f>
        <v>98 Demolice</v>
      </c>
      <c r="D312" s="154"/>
      <c r="E312" s="155"/>
      <c r="F312" s="156"/>
      <c r="G312" s="157">
        <f>SUM(G303:G311)</f>
        <v>0</v>
      </c>
    </row>
    <row r="313" spans="1:7" x14ac:dyDescent="0.2">
      <c r="A313" s="136" t="s">
        <v>68</v>
      </c>
      <c r="B313" s="137" t="s">
        <v>476</v>
      </c>
      <c r="C313" s="138" t="s">
        <v>477</v>
      </c>
      <c r="D313" s="139"/>
      <c r="E313" s="140"/>
      <c r="F313" s="140"/>
      <c r="G313" s="141"/>
    </row>
    <row r="314" spans="1:7" x14ac:dyDescent="0.2">
      <c r="A314" s="142">
        <v>119</v>
      </c>
      <c r="B314" s="143" t="s">
        <v>478</v>
      </c>
      <c r="C314" s="144" t="s">
        <v>479</v>
      </c>
      <c r="D314" s="145" t="s">
        <v>344</v>
      </c>
      <c r="E314" s="212">
        <v>257.327043796</v>
      </c>
      <c r="F314" s="170"/>
      <c r="G314" s="147">
        <f>E314*F314</f>
        <v>0</v>
      </c>
    </row>
    <row r="315" spans="1:7" x14ac:dyDescent="0.2">
      <c r="A315" s="151"/>
      <c r="B315" s="152" t="s">
        <v>72</v>
      </c>
      <c r="C315" s="153" t="str">
        <f>CONCATENATE(B313," ",C313)</f>
        <v>99 Staveništní přesun hmot</v>
      </c>
      <c r="D315" s="154"/>
      <c r="E315" s="155"/>
      <c r="F315" s="156"/>
      <c r="G315" s="157">
        <f>SUM(G313:G314)</f>
        <v>0</v>
      </c>
    </row>
    <row r="316" spans="1:7" x14ac:dyDescent="0.2">
      <c r="A316" s="136" t="s">
        <v>68</v>
      </c>
      <c r="B316" s="137" t="s">
        <v>480</v>
      </c>
      <c r="C316" s="138" t="s">
        <v>481</v>
      </c>
      <c r="D316" s="139"/>
      <c r="E316" s="140"/>
      <c r="F316" s="140"/>
      <c r="G316" s="141"/>
    </row>
    <row r="317" spans="1:7" ht="22.5" x14ac:dyDescent="0.2">
      <c r="A317" s="142">
        <v>120</v>
      </c>
      <c r="B317" s="143" t="s">
        <v>482</v>
      </c>
      <c r="C317" s="144" t="s">
        <v>483</v>
      </c>
      <c r="D317" s="145" t="s">
        <v>102</v>
      </c>
      <c r="E317" s="146">
        <v>105.5125</v>
      </c>
      <c r="F317" s="170"/>
      <c r="G317" s="147">
        <f>E317*F317</f>
        <v>0</v>
      </c>
    </row>
    <row r="318" spans="1:7" x14ac:dyDescent="0.2">
      <c r="A318" s="148"/>
      <c r="B318" s="149"/>
      <c r="C318" s="201" t="s">
        <v>484</v>
      </c>
      <c r="D318" s="202"/>
      <c r="E318" s="150">
        <v>105.5125</v>
      </c>
      <c r="F318" s="172"/>
      <c r="G318" s="174"/>
    </row>
    <row r="319" spans="1:7" ht="22.5" x14ac:dyDescent="0.2">
      <c r="A319" s="142">
        <v>121</v>
      </c>
      <c r="B319" s="143" t="s">
        <v>485</v>
      </c>
      <c r="C319" s="144" t="s">
        <v>486</v>
      </c>
      <c r="D319" s="145" t="s">
        <v>102</v>
      </c>
      <c r="E319" s="146">
        <v>105.5125</v>
      </c>
      <c r="F319" s="170"/>
      <c r="G319" s="147">
        <f>E319*F319</f>
        <v>0</v>
      </c>
    </row>
    <row r="320" spans="1:7" x14ac:dyDescent="0.2">
      <c r="A320" s="148"/>
      <c r="B320" s="149"/>
      <c r="C320" s="201" t="s">
        <v>484</v>
      </c>
      <c r="D320" s="202"/>
      <c r="E320" s="150">
        <v>105.5125</v>
      </c>
      <c r="F320" s="173"/>
      <c r="G320" s="175"/>
    </row>
    <row r="321" spans="1:7" x14ac:dyDescent="0.2">
      <c r="A321" s="142">
        <v>122</v>
      </c>
      <c r="B321" s="143" t="s">
        <v>487</v>
      </c>
      <c r="C321" s="144" t="s">
        <v>488</v>
      </c>
      <c r="D321" s="145" t="s">
        <v>56</v>
      </c>
      <c r="E321" s="146">
        <v>408.5444</v>
      </c>
      <c r="F321" s="170"/>
      <c r="G321" s="147">
        <f>E321*F321</f>
        <v>0</v>
      </c>
    </row>
    <row r="322" spans="1:7" x14ac:dyDescent="0.2">
      <c r="A322" s="151"/>
      <c r="B322" s="152" t="s">
        <v>72</v>
      </c>
      <c r="C322" s="153" t="str">
        <f>CONCATENATE(B316," ",C316)</f>
        <v>711 Izolace proti vodě</v>
      </c>
      <c r="D322" s="154"/>
      <c r="E322" s="155"/>
      <c r="F322" s="156"/>
      <c r="G322" s="157">
        <f>SUM(G316:G321)</f>
        <v>0</v>
      </c>
    </row>
    <row r="323" spans="1:7" x14ac:dyDescent="0.2">
      <c r="A323" s="136" t="s">
        <v>68</v>
      </c>
      <c r="B323" s="137" t="s">
        <v>489</v>
      </c>
      <c r="C323" s="138" t="s">
        <v>490</v>
      </c>
      <c r="D323" s="139"/>
      <c r="E323" s="140"/>
      <c r="F323" s="140"/>
      <c r="G323" s="141"/>
    </row>
    <row r="324" spans="1:7" x14ac:dyDescent="0.2">
      <c r="A324" s="142">
        <v>123</v>
      </c>
      <c r="B324" s="143" t="s">
        <v>491</v>
      </c>
      <c r="C324" s="144" t="s">
        <v>492</v>
      </c>
      <c r="D324" s="145" t="s">
        <v>102</v>
      </c>
      <c r="E324" s="146">
        <v>84.87</v>
      </c>
      <c r="F324" s="170"/>
      <c r="G324" s="147">
        <f>E324*F324</f>
        <v>0</v>
      </c>
    </row>
    <row r="325" spans="1:7" x14ac:dyDescent="0.2">
      <c r="A325" s="148"/>
      <c r="B325" s="149"/>
      <c r="C325" s="201" t="s">
        <v>199</v>
      </c>
      <c r="D325" s="202"/>
      <c r="E325" s="150">
        <v>0</v>
      </c>
      <c r="F325" s="172"/>
      <c r="G325" s="176"/>
    </row>
    <row r="326" spans="1:7" x14ac:dyDescent="0.2">
      <c r="A326" s="148"/>
      <c r="B326" s="149"/>
      <c r="C326" s="201" t="s">
        <v>493</v>
      </c>
      <c r="D326" s="202"/>
      <c r="E326" s="150">
        <v>35.880000000000003</v>
      </c>
      <c r="F326" s="172"/>
      <c r="G326" s="176"/>
    </row>
    <row r="327" spans="1:7" x14ac:dyDescent="0.2">
      <c r="A327" s="148"/>
      <c r="B327" s="149"/>
      <c r="C327" s="201" t="s">
        <v>352</v>
      </c>
      <c r="D327" s="202"/>
      <c r="E327" s="150">
        <v>48.99</v>
      </c>
      <c r="F327" s="172"/>
      <c r="G327" s="176"/>
    </row>
    <row r="328" spans="1:7" ht="22.5" x14ac:dyDescent="0.2">
      <c r="A328" s="142">
        <v>124</v>
      </c>
      <c r="B328" s="143" t="s">
        <v>494</v>
      </c>
      <c r="C328" s="144" t="s">
        <v>495</v>
      </c>
      <c r="D328" s="145" t="s">
        <v>102</v>
      </c>
      <c r="E328" s="146">
        <v>52.47</v>
      </c>
      <c r="F328" s="170"/>
      <c r="G328" s="171">
        <f>E328*F328</f>
        <v>0</v>
      </c>
    </row>
    <row r="329" spans="1:7" x14ac:dyDescent="0.2">
      <c r="A329" s="148"/>
      <c r="B329" s="149"/>
      <c r="C329" s="201" t="s">
        <v>199</v>
      </c>
      <c r="D329" s="202"/>
      <c r="E329" s="150">
        <v>0</v>
      </c>
      <c r="F329" s="172"/>
      <c r="G329" s="176"/>
    </row>
    <row r="330" spans="1:7" x14ac:dyDescent="0.2">
      <c r="A330" s="148"/>
      <c r="B330" s="149"/>
      <c r="C330" s="201" t="s">
        <v>496</v>
      </c>
      <c r="D330" s="202"/>
      <c r="E330" s="150">
        <v>52.47</v>
      </c>
      <c r="F330" s="172"/>
      <c r="G330" s="176"/>
    </row>
    <row r="331" spans="1:7" ht="22.5" x14ac:dyDescent="0.2">
      <c r="A331" s="142">
        <v>125</v>
      </c>
      <c r="B331" s="143" t="s">
        <v>497</v>
      </c>
      <c r="C331" s="144" t="s">
        <v>498</v>
      </c>
      <c r="D331" s="145" t="s">
        <v>78</v>
      </c>
      <c r="E331" s="146">
        <v>194.809</v>
      </c>
      <c r="F331" s="170"/>
      <c r="G331" s="171">
        <f>E331*F331</f>
        <v>0</v>
      </c>
    </row>
    <row r="332" spans="1:7" x14ac:dyDescent="0.2">
      <c r="A332" s="148"/>
      <c r="B332" s="149"/>
      <c r="C332" s="201" t="s">
        <v>199</v>
      </c>
      <c r="D332" s="202"/>
      <c r="E332" s="150">
        <v>0</v>
      </c>
      <c r="F332" s="172"/>
      <c r="G332" s="176"/>
    </row>
    <row r="333" spans="1:7" x14ac:dyDescent="0.2">
      <c r="A333" s="148"/>
      <c r="B333" s="149"/>
      <c r="C333" s="201" t="s">
        <v>499</v>
      </c>
      <c r="D333" s="202"/>
      <c r="E333" s="150">
        <v>17.48</v>
      </c>
      <c r="F333" s="172"/>
      <c r="G333" s="176"/>
    </row>
    <row r="334" spans="1:7" x14ac:dyDescent="0.2">
      <c r="A334" s="148"/>
      <c r="B334" s="149"/>
      <c r="C334" s="201" t="s">
        <v>500</v>
      </c>
      <c r="D334" s="202"/>
      <c r="E334" s="150">
        <v>16.468</v>
      </c>
      <c r="F334" s="172"/>
      <c r="G334" s="176"/>
    </row>
    <row r="335" spans="1:7" x14ac:dyDescent="0.2">
      <c r="A335" s="148"/>
      <c r="B335" s="149"/>
      <c r="C335" s="201" t="s">
        <v>501</v>
      </c>
      <c r="D335" s="202"/>
      <c r="E335" s="150">
        <v>56.445</v>
      </c>
      <c r="F335" s="172"/>
      <c r="G335" s="176"/>
    </row>
    <row r="336" spans="1:7" x14ac:dyDescent="0.2">
      <c r="A336" s="148"/>
      <c r="B336" s="149"/>
      <c r="C336" s="201" t="s">
        <v>502</v>
      </c>
      <c r="D336" s="202"/>
      <c r="E336" s="150">
        <v>20.64</v>
      </c>
      <c r="F336" s="172"/>
      <c r="G336" s="176"/>
    </row>
    <row r="337" spans="1:8" x14ac:dyDescent="0.2">
      <c r="A337" s="148"/>
      <c r="B337" s="149"/>
      <c r="C337" s="201" t="s">
        <v>503</v>
      </c>
      <c r="D337" s="202"/>
      <c r="E337" s="150">
        <v>83.775999999999996</v>
      </c>
      <c r="F337" s="172"/>
      <c r="G337" s="176"/>
    </row>
    <row r="338" spans="1:8" x14ac:dyDescent="0.2">
      <c r="A338" s="142">
        <v>126</v>
      </c>
      <c r="B338" s="143" t="s">
        <v>504</v>
      </c>
      <c r="C338" s="144" t="s">
        <v>505</v>
      </c>
      <c r="D338" s="145" t="s">
        <v>102</v>
      </c>
      <c r="E338" s="146">
        <v>36.5976</v>
      </c>
      <c r="F338" s="170"/>
      <c r="G338" s="171">
        <f>E338*F338</f>
        <v>0</v>
      </c>
    </row>
    <row r="339" spans="1:8" x14ac:dyDescent="0.2">
      <c r="A339" s="148"/>
      <c r="B339" s="149"/>
      <c r="C339" s="201" t="s">
        <v>506</v>
      </c>
      <c r="D339" s="202"/>
      <c r="E339" s="150">
        <v>36.5976</v>
      </c>
      <c r="F339" s="172"/>
      <c r="G339" s="176"/>
    </row>
    <row r="340" spans="1:8" x14ac:dyDescent="0.2">
      <c r="A340" s="142">
        <v>127</v>
      </c>
      <c r="B340" s="143" t="s">
        <v>507</v>
      </c>
      <c r="C340" s="144" t="s">
        <v>508</v>
      </c>
      <c r="D340" s="145" t="s">
        <v>102</v>
      </c>
      <c r="E340" s="146">
        <v>49.969799999999999</v>
      </c>
      <c r="F340" s="170"/>
      <c r="G340" s="171">
        <f>E340*F340</f>
        <v>0</v>
      </c>
    </row>
    <row r="341" spans="1:8" x14ac:dyDescent="0.2">
      <c r="A341" s="148"/>
      <c r="B341" s="149"/>
      <c r="C341" s="201" t="s">
        <v>509</v>
      </c>
      <c r="D341" s="202"/>
      <c r="E341" s="150">
        <v>49.969799999999999</v>
      </c>
      <c r="F341" s="172"/>
      <c r="G341" s="176"/>
    </row>
    <row r="342" spans="1:8" x14ac:dyDescent="0.2">
      <c r="A342" s="142">
        <v>128</v>
      </c>
      <c r="B342" s="143" t="s">
        <v>510</v>
      </c>
      <c r="C342" s="144" t="s">
        <v>511</v>
      </c>
      <c r="D342" s="145" t="s">
        <v>102</v>
      </c>
      <c r="E342" s="146">
        <v>53.519399999999997</v>
      </c>
      <c r="F342" s="170"/>
      <c r="G342" s="171">
        <f>E342*F342</f>
        <v>0</v>
      </c>
    </row>
    <row r="343" spans="1:8" x14ac:dyDescent="0.2">
      <c r="A343" s="148"/>
      <c r="B343" s="149"/>
      <c r="C343" s="201" t="s">
        <v>512</v>
      </c>
      <c r="D343" s="202"/>
      <c r="E343" s="150">
        <v>53.519399999999997</v>
      </c>
      <c r="F343" s="172"/>
      <c r="G343" s="176"/>
    </row>
    <row r="344" spans="1:8" x14ac:dyDescent="0.2">
      <c r="A344" s="142">
        <v>129</v>
      </c>
      <c r="B344" s="143" t="s">
        <v>513</v>
      </c>
      <c r="C344" s="144" t="s">
        <v>514</v>
      </c>
      <c r="D344" s="145" t="s">
        <v>102</v>
      </c>
      <c r="E344" s="146">
        <v>191.91300000000001</v>
      </c>
      <c r="F344" s="170"/>
      <c r="G344" s="171">
        <f>E344*F344</f>
        <v>0</v>
      </c>
    </row>
    <row r="345" spans="1:8" x14ac:dyDescent="0.2">
      <c r="A345" s="148"/>
      <c r="B345" s="149"/>
      <c r="C345" s="201" t="s">
        <v>515</v>
      </c>
      <c r="D345" s="202"/>
      <c r="E345" s="150">
        <v>191.91300000000001</v>
      </c>
      <c r="F345" s="172"/>
      <c r="G345" s="176"/>
    </row>
    <row r="346" spans="1:8" x14ac:dyDescent="0.2">
      <c r="A346" s="142">
        <v>130</v>
      </c>
      <c r="B346" s="143" t="s">
        <v>516</v>
      </c>
      <c r="C346" s="144" t="s">
        <v>517</v>
      </c>
      <c r="D346" s="145" t="s">
        <v>56</v>
      </c>
      <c r="E346" s="146">
        <v>4450.1436876999996</v>
      </c>
      <c r="F346" s="226"/>
      <c r="G346" s="178">
        <f>E346*F346</f>
        <v>0</v>
      </c>
    </row>
    <row r="347" spans="1:8" x14ac:dyDescent="0.2">
      <c r="A347" s="151"/>
      <c r="B347" s="152" t="s">
        <v>72</v>
      </c>
      <c r="C347" s="153" t="str">
        <f>CONCATENATE(B323," ",C323)</f>
        <v>713 Izolace tepelné</v>
      </c>
      <c r="D347" s="154"/>
      <c r="E347" s="155"/>
      <c r="F347" s="156"/>
      <c r="G347" s="157">
        <f>SUM(G323:G346)</f>
        <v>0</v>
      </c>
    </row>
    <row r="348" spans="1:8" x14ac:dyDescent="0.2">
      <c r="A348" s="136" t="s">
        <v>68</v>
      </c>
      <c r="B348" s="137" t="s">
        <v>518</v>
      </c>
      <c r="C348" s="138" t="s">
        <v>519</v>
      </c>
      <c r="D348" s="139"/>
      <c r="E348" s="140"/>
      <c r="F348" s="140"/>
      <c r="G348" s="141"/>
    </row>
    <row r="349" spans="1:8" x14ac:dyDescent="0.2">
      <c r="A349" s="142">
        <v>131</v>
      </c>
      <c r="B349" s="143" t="s">
        <v>520</v>
      </c>
      <c r="C349" s="219" t="s">
        <v>521</v>
      </c>
      <c r="D349" s="145" t="s">
        <v>234</v>
      </c>
      <c r="E349" s="146">
        <v>1</v>
      </c>
      <c r="F349" s="220"/>
      <c r="G349" s="147">
        <f>E349*F349</f>
        <v>0</v>
      </c>
      <c r="H349" s="131" t="s">
        <v>795</v>
      </c>
    </row>
    <row r="350" spans="1:8" x14ac:dyDescent="0.2">
      <c r="A350" s="151"/>
      <c r="B350" s="152" t="s">
        <v>72</v>
      </c>
      <c r="C350" s="153" t="str">
        <f>CONCATENATE(B348," ",C348)</f>
        <v>720 Zdravotechnická instalace</v>
      </c>
      <c r="D350" s="154"/>
      <c r="E350" s="155"/>
      <c r="F350" s="156"/>
      <c r="G350" s="157">
        <f>SUM(G348:G349)</f>
        <v>0</v>
      </c>
      <c r="H350" s="131"/>
    </row>
    <row r="351" spans="1:8" x14ac:dyDescent="0.2">
      <c r="A351" s="136" t="s">
        <v>68</v>
      </c>
      <c r="B351" s="137" t="s">
        <v>522</v>
      </c>
      <c r="C351" s="138" t="s">
        <v>523</v>
      </c>
      <c r="D351" s="139"/>
      <c r="E351" s="140"/>
      <c r="F351" s="140"/>
      <c r="G351" s="141"/>
      <c r="H351" s="131"/>
    </row>
    <row r="352" spans="1:8" x14ac:dyDescent="0.2">
      <c r="A352" s="142">
        <v>132</v>
      </c>
      <c r="B352" s="143" t="s">
        <v>524</v>
      </c>
      <c r="C352" s="221" t="s">
        <v>525</v>
      </c>
      <c r="D352" s="145" t="s">
        <v>234</v>
      </c>
      <c r="E352" s="146">
        <v>1</v>
      </c>
      <c r="F352" s="211"/>
      <c r="G352" s="147">
        <f>E352*F352</f>
        <v>0</v>
      </c>
      <c r="H352" s="131" t="s">
        <v>795</v>
      </c>
    </row>
    <row r="353" spans="1:8" x14ac:dyDescent="0.2">
      <c r="A353" s="151"/>
      <c r="B353" s="152" t="s">
        <v>72</v>
      </c>
      <c r="C353" s="153" t="str">
        <f>CONCATENATE(B351," ",C351)</f>
        <v>728 Elektroinstalace</v>
      </c>
      <c r="D353" s="154"/>
      <c r="E353" s="155"/>
      <c r="F353" s="156"/>
      <c r="G353" s="157">
        <f>SUM(G351:G352)</f>
        <v>0</v>
      </c>
      <c r="H353" s="131"/>
    </row>
    <row r="354" spans="1:8" x14ac:dyDescent="0.2">
      <c r="A354" s="136" t="s">
        <v>68</v>
      </c>
      <c r="B354" s="137" t="s">
        <v>526</v>
      </c>
      <c r="C354" s="138" t="s">
        <v>527</v>
      </c>
      <c r="D354" s="139"/>
      <c r="E354" s="140"/>
      <c r="F354" s="140"/>
      <c r="G354" s="141"/>
      <c r="H354" s="131"/>
    </row>
    <row r="355" spans="1:8" x14ac:dyDescent="0.2">
      <c r="A355" s="142">
        <v>133</v>
      </c>
      <c r="B355" s="143" t="s">
        <v>528</v>
      </c>
      <c r="C355" s="169" t="s">
        <v>529</v>
      </c>
      <c r="D355" s="145" t="s">
        <v>234</v>
      </c>
      <c r="E355" s="146">
        <v>1</v>
      </c>
      <c r="F355" s="168"/>
      <c r="G355" s="147">
        <f>E355*F355</f>
        <v>0</v>
      </c>
      <c r="H355" s="131" t="s">
        <v>795</v>
      </c>
    </row>
    <row r="356" spans="1:8" x14ac:dyDescent="0.2">
      <c r="A356" s="142">
        <v>134</v>
      </c>
      <c r="B356" s="143" t="s">
        <v>530</v>
      </c>
      <c r="C356" s="214" t="s">
        <v>531</v>
      </c>
      <c r="D356" s="145" t="s">
        <v>234</v>
      </c>
      <c r="E356" s="146">
        <v>1</v>
      </c>
      <c r="F356" s="222"/>
      <c r="G356" s="147">
        <f>E356*F356</f>
        <v>0</v>
      </c>
      <c r="H356" s="131" t="s">
        <v>795</v>
      </c>
    </row>
    <row r="357" spans="1:8" x14ac:dyDescent="0.2">
      <c r="A357" s="151"/>
      <c r="B357" s="152" t="s">
        <v>72</v>
      </c>
      <c r="C357" s="153" t="str">
        <f>CONCATENATE(B354," ",C354)</f>
        <v>730 Ústřední vytápění</v>
      </c>
      <c r="D357" s="154"/>
      <c r="E357" s="155"/>
      <c r="F357" s="156"/>
      <c r="G357" s="157">
        <f>SUM(G354:G356)</f>
        <v>0</v>
      </c>
    </row>
    <row r="358" spans="1:8" x14ac:dyDescent="0.2">
      <c r="A358" s="136" t="s">
        <v>68</v>
      </c>
      <c r="B358" s="137" t="s">
        <v>532</v>
      </c>
      <c r="C358" s="138" t="s">
        <v>533</v>
      </c>
      <c r="D358" s="139"/>
      <c r="E358" s="140"/>
      <c r="F358" s="140"/>
      <c r="G358" s="141"/>
    </row>
    <row r="359" spans="1:8" ht="22.5" x14ac:dyDescent="0.2">
      <c r="A359" s="142">
        <v>135</v>
      </c>
      <c r="B359" s="143" t="s">
        <v>534</v>
      </c>
      <c r="C359" s="144" t="s">
        <v>535</v>
      </c>
      <c r="D359" s="145" t="s">
        <v>261</v>
      </c>
      <c r="E359" s="146">
        <v>296</v>
      </c>
      <c r="F359" s="170"/>
      <c r="G359" s="147">
        <f>E359*F359</f>
        <v>0</v>
      </c>
    </row>
    <row r="360" spans="1:8" x14ac:dyDescent="0.2">
      <c r="A360" s="148"/>
      <c r="B360" s="149"/>
      <c r="C360" s="201" t="s">
        <v>536</v>
      </c>
      <c r="D360" s="202"/>
      <c r="E360" s="150">
        <v>296</v>
      </c>
      <c r="F360" s="172"/>
      <c r="G360" s="174"/>
    </row>
    <row r="361" spans="1:8" x14ac:dyDescent="0.2">
      <c r="A361" s="142">
        <v>136</v>
      </c>
      <c r="B361" s="143" t="s">
        <v>537</v>
      </c>
      <c r="C361" s="144" t="s">
        <v>538</v>
      </c>
      <c r="D361" s="145" t="s">
        <v>120</v>
      </c>
      <c r="E361" s="146">
        <v>59.2</v>
      </c>
      <c r="F361" s="170"/>
      <c r="G361" s="147">
        <f>E361*F361</f>
        <v>0</v>
      </c>
    </row>
    <row r="362" spans="1:8" x14ac:dyDescent="0.2">
      <c r="A362" s="148"/>
      <c r="B362" s="149"/>
      <c r="C362" s="201" t="s">
        <v>539</v>
      </c>
      <c r="D362" s="202"/>
      <c r="E362" s="150">
        <v>0</v>
      </c>
      <c r="F362" s="172"/>
      <c r="G362" s="174"/>
    </row>
    <row r="363" spans="1:8" x14ac:dyDescent="0.2">
      <c r="A363" s="148"/>
      <c r="B363" s="149"/>
      <c r="C363" s="201" t="s">
        <v>540</v>
      </c>
      <c r="D363" s="202"/>
      <c r="E363" s="150">
        <v>59.2</v>
      </c>
      <c r="F363" s="172"/>
      <c r="G363" s="174"/>
    </row>
    <row r="364" spans="1:8" ht="22.5" x14ac:dyDescent="0.2">
      <c r="A364" s="142">
        <v>137</v>
      </c>
      <c r="B364" s="143" t="s">
        <v>541</v>
      </c>
      <c r="C364" s="144" t="s">
        <v>542</v>
      </c>
      <c r="D364" s="145" t="s">
        <v>102</v>
      </c>
      <c r="E364" s="146">
        <v>114</v>
      </c>
      <c r="F364" s="170"/>
      <c r="G364" s="147">
        <f>E364*F364</f>
        <v>0</v>
      </c>
    </row>
    <row r="365" spans="1:8" ht="22.5" x14ac:dyDescent="0.2">
      <c r="A365" s="142">
        <v>138</v>
      </c>
      <c r="B365" s="143" t="s">
        <v>543</v>
      </c>
      <c r="C365" s="144" t="s">
        <v>544</v>
      </c>
      <c r="D365" s="145" t="s">
        <v>102</v>
      </c>
      <c r="E365" s="146">
        <v>27.375</v>
      </c>
      <c r="F365" s="170"/>
      <c r="G365" s="147">
        <f>E365*F365</f>
        <v>0</v>
      </c>
    </row>
    <row r="366" spans="1:8" x14ac:dyDescent="0.2">
      <c r="A366" s="148"/>
      <c r="B366" s="149"/>
      <c r="C366" s="201" t="s">
        <v>545</v>
      </c>
      <c r="D366" s="202"/>
      <c r="E366" s="150">
        <v>22.5</v>
      </c>
      <c r="F366" s="172"/>
      <c r="G366" s="174"/>
    </row>
    <row r="367" spans="1:8" x14ac:dyDescent="0.2">
      <c r="A367" s="148"/>
      <c r="B367" s="149"/>
      <c r="C367" s="201" t="s">
        <v>546</v>
      </c>
      <c r="D367" s="202"/>
      <c r="E367" s="150">
        <v>4.875</v>
      </c>
      <c r="F367" s="172"/>
      <c r="G367" s="174"/>
    </row>
    <row r="368" spans="1:8" ht="22.5" x14ac:dyDescent="0.2">
      <c r="A368" s="142">
        <v>139</v>
      </c>
      <c r="B368" s="143" t="s">
        <v>547</v>
      </c>
      <c r="C368" s="144" t="s">
        <v>548</v>
      </c>
      <c r="D368" s="145" t="s">
        <v>102</v>
      </c>
      <c r="E368" s="146">
        <v>647.67999999999995</v>
      </c>
      <c r="F368" s="170"/>
      <c r="G368" s="147">
        <f>E368*F368</f>
        <v>0</v>
      </c>
    </row>
    <row r="369" spans="1:7" ht="22.5" x14ac:dyDescent="0.2">
      <c r="A369" s="142">
        <v>140</v>
      </c>
      <c r="B369" s="143" t="s">
        <v>549</v>
      </c>
      <c r="C369" s="144" t="s">
        <v>550</v>
      </c>
      <c r="D369" s="145" t="s">
        <v>102</v>
      </c>
      <c r="E369" s="146">
        <v>114</v>
      </c>
      <c r="F369" s="170"/>
      <c r="G369" s="147">
        <f>E369*F369</f>
        <v>0</v>
      </c>
    </row>
    <row r="370" spans="1:7" x14ac:dyDescent="0.2">
      <c r="A370" s="148"/>
      <c r="B370" s="149"/>
      <c r="C370" s="201" t="s">
        <v>551</v>
      </c>
      <c r="D370" s="202"/>
      <c r="E370" s="150">
        <v>114</v>
      </c>
      <c r="F370" s="172"/>
      <c r="G370" s="174"/>
    </row>
    <row r="371" spans="1:7" x14ac:dyDescent="0.2">
      <c r="A371" s="142">
        <v>141</v>
      </c>
      <c r="B371" s="143" t="s">
        <v>552</v>
      </c>
      <c r="C371" s="144" t="s">
        <v>553</v>
      </c>
      <c r="D371" s="145" t="s">
        <v>102</v>
      </c>
      <c r="E371" s="146">
        <v>114</v>
      </c>
      <c r="F371" s="170"/>
      <c r="G371" s="147">
        <f>E371*F371</f>
        <v>0</v>
      </c>
    </row>
    <row r="372" spans="1:7" x14ac:dyDescent="0.2">
      <c r="A372" s="142">
        <v>142</v>
      </c>
      <c r="B372" s="143" t="s">
        <v>554</v>
      </c>
      <c r="C372" s="144" t="s">
        <v>555</v>
      </c>
      <c r="D372" s="145" t="s">
        <v>120</v>
      </c>
      <c r="E372" s="146">
        <v>100</v>
      </c>
      <c r="F372" s="170"/>
      <c r="G372" s="147">
        <f>E372*F372</f>
        <v>0</v>
      </c>
    </row>
    <row r="373" spans="1:7" x14ac:dyDescent="0.2">
      <c r="A373" s="148"/>
      <c r="B373" s="149"/>
      <c r="C373" s="201" t="s">
        <v>556</v>
      </c>
      <c r="D373" s="202"/>
      <c r="E373" s="150">
        <v>54</v>
      </c>
      <c r="F373" s="172"/>
      <c r="G373" s="174"/>
    </row>
    <row r="374" spans="1:7" x14ac:dyDescent="0.2">
      <c r="A374" s="148"/>
      <c r="B374" s="149"/>
      <c r="C374" s="201" t="s">
        <v>557</v>
      </c>
      <c r="D374" s="202"/>
      <c r="E374" s="150">
        <v>16</v>
      </c>
      <c r="F374" s="172"/>
      <c r="G374" s="174"/>
    </row>
    <row r="375" spans="1:7" x14ac:dyDescent="0.2">
      <c r="A375" s="148"/>
      <c r="B375" s="149"/>
      <c r="C375" s="201" t="s">
        <v>558</v>
      </c>
      <c r="D375" s="202"/>
      <c r="E375" s="150">
        <v>30</v>
      </c>
      <c r="F375" s="173"/>
      <c r="G375" s="175"/>
    </row>
    <row r="376" spans="1:7" ht="22.5" x14ac:dyDescent="0.2">
      <c r="A376" s="142">
        <v>143</v>
      </c>
      <c r="B376" s="143" t="s">
        <v>559</v>
      </c>
      <c r="C376" s="144" t="s">
        <v>560</v>
      </c>
      <c r="D376" s="145" t="s">
        <v>102</v>
      </c>
      <c r="E376" s="146">
        <v>149.09100000000001</v>
      </c>
      <c r="F376" s="170"/>
      <c r="G376" s="147">
        <f>E376*F376</f>
        <v>0</v>
      </c>
    </row>
    <row r="377" spans="1:7" x14ac:dyDescent="0.2">
      <c r="A377" s="148"/>
      <c r="B377" s="149"/>
      <c r="C377" s="201" t="s">
        <v>561</v>
      </c>
      <c r="D377" s="202"/>
      <c r="E377" s="150">
        <v>13.53</v>
      </c>
      <c r="F377" s="172"/>
      <c r="G377" s="174"/>
    </row>
    <row r="378" spans="1:7" x14ac:dyDescent="0.2">
      <c r="A378" s="148"/>
      <c r="B378" s="149"/>
      <c r="C378" s="201" t="s">
        <v>562</v>
      </c>
      <c r="D378" s="202"/>
      <c r="E378" s="150">
        <v>89.9</v>
      </c>
      <c r="F378" s="172"/>
      <c r="G378" s="174"/>
    </row>
    <row r="379" spans="1:7" x14ac:dyDescent="0.2">
      <c r="A379" s="148"/>
      <c r="B379" s="149"/>
      <c r="C379" s="201" t="s">
        <v>563</v>
      </c>
      <c r="D379" s="202"/>
      <c r="E379" s="150">
        <v>37.661000000000001</v>
      </c>
      <c r="F379" s="172"/>
      <c r="G379" s="174"/>
    </row>
    <row r="380" spans="1:7" x14ac:dyDescent="0.2">
      <c r="A380" s="148"/>
      <c r="B380" s="149"/>
      <c r="C380" s="201" t="s">
        <v>564</v>
      </c>
      <c r="D380" s="202"/>
      <c r="E380" s="150">
        <v>8</v>
      </c>
      <c r="F380" s="172"/>
      <c r="G380" s="174"/>
    </row>
    <row r="381" spans="1:7" x14ac:dyDescent="0.2">
      <c r="A381" s="142">
        <v>144</v>
      </c>
      <c r="B381" s="143" t="s">
        <v>565</v>
      </c>
      <c r="C381" s="144" t="s">
        <v>566</v>
      </c>
      <c r="D381" s="145" t="s">
        <v>78</v>
      </c>
      <c r="E381" s="146">
        <v>0.81950000000000001</v>
      </c>
      <c r="F381" s="170"/>
      <c r="G381" s="147">
        <f>E381*F381</f>
        <v>0</v>
      </c>
    </row>
    <row r="382" spans="1:7" x14ac:dyDescent="0.2">
      <c r="A382" s="148"/>
      <c r="B382" s="149"/>
      <c r="C382" s="201" t="s">
        <v>567</v>
      </c>
      <c r="D382" s="202"/>
      <c r="E382" s="150">
        <v>0.81950000000000001</v>
      </c>
      <c r="F382" s="173"/>
      <c r="G382" s="175"/>
    </row>
    <row r="383" spans="1:7" x14ac:dyDescent="0.2">
      <c r="A383" s="142">
        <v>145</v>
      </c>
      <c r="B383" s="143" t="s">
        <v>568</v>
      </c>
      <c r="C383" s="144" t="s">
        <v>569</v>
      </c>
      <c r="D383" s="145" t="s">
        <v>344</v>
      </c>
      <c r="E383" s="146">
        <v>9.7494895800000005</v>
      </c>
      <c r="F383" s="170"/>
      <c r="G383" s="147">
        <f>E383*F383</f>
        <v>0</v>
      </c>
    </row>
    <row r="384" spans="1:7" x14ac:dyDescent="0.2">
      <c r="A384" s="151"/>
      <c r="B384" s="152" t="s">
        <v>72</v>
      </c>
      <c r="C384" s="153" t="str">
        <f>CONCATENATE(B358," ",C358)</f>
        <v>762 Konstrukce tesařské</v>
      </c>
      <c r="D384" s="154"/>
      <c r="E384" s="155"/>
      <c r="F384" s="156"/>
      <c r="G384" s="157">
        <f>SUM(G358:G383)</f>
        <v>0</v>
      </c>
    </row>
    <row r="385" spans="1:7" x14ac:dyDescent="0.2">
      <c r="A385" s="136" t="s">
        <v>68</v>
      </c>
      <c r="B385" s="137" t="s">
        <v>570</v>
      </c>
      <c r="C385" s="138" t="s">
        <v>571</v>
      </c>
      <c r="D385" s="139"/>
      <c r="E385" s="140"/>
      <c r="F385" s="140"/>
      <c r="G385" s="141"/>
    </row>
    <row r="386" spans="1:7" ht="22.5" x14ac:dyDescent="0.2">
      <c r="A386" s="142">
        <v>146</v>
      </c>
      <c r="B386" s="143" t="s">
        <v>572</v>
      </c>
      <c r="C386" s="144" t="s">
        <v>573</v>
      </c>
      <c r="D386" s="145" t="s">
        <v>102</v>
      </c>
      <c r="E386" s="146">
        <v>367.505</v>
      </c>
      <c r="F386" s="170"/>
      <c r="G386" s="147">
        <f>E386*F386</f>
        <v>0</v>
      </c>
    </row>
    <row r="387" spans="1:7" x14ac:dyDescent="0.2">
      <c r="A387" s="148"/>
      <c r="B387" s="149"/>
      <c r="C387" s="201" t="s">
        <v>551</v>
      </c>
      <c r="D387" s="202"/>
      <c r="E387" s="150">
        <v>114</v>
      </c>
      <c r="F387" s="172"/>
      <c r="G387" s="176"/>
    </row>
    <row r="388" spans="1:7" x14ac:dyDescent="0.2">
      <c r="A388" s="148"/>
      <c r="B388" s="149"/>
      <c r="C388" s="216" t="s">
        <v>574</v>
      </c>
      <c r="D388" s="217"/>
      <c r="E388" s="218">
        <v>239.4</v>
      </c>
      <c r="F388" s="172"/>
      <c r="G388" s="176"/>
    </row>
    <row r="389" spans="1:7" x14ac:dyDescent="0.2">
      <c r="A389" s="148"/>
      <c r="B389" s="149"/>
      <c r="C389" s="201" t="s">
        <v>575</v>
      </c>
      <c r="D389" s="202"/>
      <c r="E389" s="150">
        <v>14.105</v>
      </c>
      <c r="F389" s="172"/>
      <c r="G389" s="176"/>
    </row>
    <row r="390" spans="1:7" x14ac:dyDescent="0.2">
      <c r="A390" s="142">
        <v>147</v>
      </c>
      <c r="B390" s="143" t="s">
        <v>576</v>
      </c>
      <c r="C390" s="223" t="s">
        <v>577</v>
      </c>
      <c r="D390" s="145" t="s">
        <v>120</v>
      </c>
      <c r="E390" s="212">
        <v>6.5</v>
      </c>
      <c r="F390" s="170"/>
      <c r="G390" s="171">
        <f>E390*F390</f>
        <v>0</v>
      </c>
    </row>
    <row r="391" spans="1:7" x14ac:dyDescent="0.2">
      <c r="A391" s="142">
        <v>148</v>
      </c>
      <c r="B391" s="143" t="s">
        <v>578</v>
      </c>
      <c r="C391" s="144" t="s">
        <v>579</v>
      </c>
      <c r="D391" s="145" t="s">
        <v>120</v>
      </c>
      <c r="E391" s="212">
        <v>39</v>
      </c>
      <c r="F391" s="170"/>
      <c r="G391" s="171">
        <f>E391*F391</f>
        <v>0</v>
      </c>
    </row>
    <row r="392" spans="1:7" x14ac:dyDescent="0.2">
      <c r="A392" s="148"/>
      <c r="B392" s="149"/>
      <c r="C392" s="201" t="s">
        <v>580</v>
      </c>
      <c r="D392" s="202"/>
      <c r="E392" s="218">
        <v>39</v>
      </c>
      <c r="F392" s="172"/>
      <c r="G392" s="176"/>
    </row>
    <row r="393" spans="1:7" x14ac:dyDescent="0.2">
      <c r="A393" s="142">
        <v>149</v>
      </c>
      <c r="B393" s="143" t="s">
        <v>581</v>
      </c>
      <c r="C393" s="144" t="s">
        <v>582</v>
      </c>
      <c r="D393" s="145" t="s">
        <v>102</v>
      </c>
      <c r="E393" s="212">
        <v>5.34</v>
      </c>
      <c r="F393" s="170"/>
      <c r="G393" s="171">
        <f>E393*F393</f>
        <v>0</v>
      </c>
    </row>
    <row r="394" spans="1:7" x14ac:dyDescent="0.2">
      <c r="A394" s="148"/>
      <c r="B394" s="149"/>
      <c r="C394" s="201" t="s">
        <v>583</v>
      </c>
      <c r="D394" s="202"/>
      <c r="E394" s="218">
        <v>3.12</v>
      </c>
      <c r="F394" s="172"/>
      <c r="G394" s="176"/>
    </row>
    <row r="395" spans="1:7" x14ac:dyDescent="0.2">
      <c r="A395" s="148"/>
      <c r="B395" s="149"/>
      <c r="C395" s="201" t="s">
        <v>584</v>
      </c>
      <c r="D395" s="202"/>
      <c r="E395" s="218">
        <v>2.2200000000000002</v>
      </c>
      <c r="F395" s="172"/>
      <c r="G395" s="176"/>
    </row>
    <row r="396" spans="1:7" ht="22.5" x14ac:dyDescent="0.2">
      <c r="A396" s="142">
        <v>150</v>
      </c>
      <c r="B396" s="143" t="s">
        <v>585</v>
      </c>
      <c r="C396" s="144" t="s">
        <v>586</v>
      </c>
      <c r="D396" s="145" t="s">
        <v>261</v>
      </c>
      <c r="E396" s="212">
        <v>1</v>
      </c>
      <c r="F396" s="170"/>
      <c r="G396" s="171">
        <f>E396*F396</f>
        <v>0</v>
      </c>
    </row>
    <row r="397" spans="1:7" x14ac:dyDescent="0.2">
      <c r="A397" s="142">
        <v>151</v>
      </c>
      <c r="B397" s="143" t="s">
        <v>587</v>
      </c>
      <c r="C397" s="144" t="s">
        <v>588</v>
      </c>
      <c r="D397" s="145" t="s">
        <v>120</v>
      </c>
      <c r="E397" s="212">
        <v>166.6</v>
      </c>
      <c r="F397" s="170"/>
      <c r="G397" s="171">
        <f>E397*F397</f>
        <v>0</v>
      </c>
    </row>
    <row r="398" spans="1:7" x14ac:dyDescent="0.2">
      <c r="A398" s="148"/>
      <c r="B398" s="149"/>
      <c r="C398" s="201" t="s">
        <v>589</v>
      </c>
      <c r="D398" s="202"/>
      <c r="E398" s="150">
        <v>30.5</v>
      </c>
      <c r="F398" s="172"/>
      <c r="G398" s="176"/>
    </row>
    <row r="399" spans="1:7" x14ac:dyDescent="0.2">
      <c r="A399" s="148"/>
      <c r="B399" s="149"/>
      <c r="C399" s="201" t="s">
        <v>590</v>
      </c>
      <c r="D399" s="202"/>
      <c r="E399" s="150">
        <v>125.1</v>
      </c>
      <c r="F399" s="172"/>
      <c r="G399" s="176"/>
    </row>
    <row r="400" spans="1:7" x14ac:dyDescent="0.2">
      <c r="A400" s="148"/>
      <c r="B400" s="149"/>
      <c r="C400" s="201" t="s">
        <v>591</v>
      </c>
      <c r="D400" s="202"/>
      <c r="E400" s="150">
        <v>11</v>
      </c>
      <c r="F400" s="172"/>
      <c r="G400" s="176"/>
    </row>
    <row r="401" spans="1:7" x14ac:dyDescent="0.2">
      <c r="A401" s="142">
        <v>152</v>
      </c>
      <c r="B401" s="143" t="s">
        <v>592</v>
      </c>
      <c r="C401" s="144" t="s">
        <v>593</v>
      </c>
      <c r="D401" s="145" t="s">
        <v>261</v>
      </c>
      <c r="E401" s="146">
        <v>11</v>
      </c>
      <c r="F401" s="170"/>
      <c r="G401" s="171">
        <f>E401*F401</f>
        <v>0</v>
      </c>
    </row>
    <row r="402" spans="1:7" x14ac:dyDescent="0.2">
      <c r="A402" s="148"/>
      <c r="B402" s="149"/>
      <c r="C402" s="201" t="s">
        <v>594</v>
      </c>
      <c r="D402" s="202"/>
      <c r="E402" s="150">
        <v>2</v>
      </c>
      <c r="F402" s="172"/>
      <c r="G402" s="176"/>
    </row>
    <row r="403" spans="1:7" x14ac:dyDescent="0.2">
      <c r="A403" s="148"/>
      <c r="B403" s="149"/>
      <c r="C403" s="201" t="s">
        <v>784</v>
      </c>
      <c r="D403" s="202"/>
      <c r="E403" s="150">
        <v>9</v>
      </c>
      <c r="F403" s="172"/>
      <c r="G403" s="176"/>
    </row>
    <row r="404" spans="1:7" x14ac:dyDescent="0.2">
      <c r="A404" s="142">
        <v>153</v>
      </c>
      <c r="B404" s="143" t="s">
        <v>595</v>
      </c>
      <c r="C404" s="144" t="s">
        <v>596</v>
      </c>
      <c r="D404" s="145" t="s">
        <v>261</v>
      </c>
      <c r="E404" s="146">
        <v>3</v>
      </c>
      <c r="F404" s="170"/>
      <c r="G404" s="171">
        <f>E404*F404</f>
        <v>0</v>
      </c>
    </row>
    <row r="405" spans="1:7" x14ac:dyDescent="0.2">
      <c r="A405" s="142">
        <v>154</v>
      </c>
      <c r="B405" s="143" t="s">
        <v>597</v>
      </c>
      <c r="C405" s="144" t="s">
        <v>598</v>
      </c>
      <c r="D405" s="145" t="s">
        <v>261</v>
      </c>
      <c r="E405" s="146">
        <v>3</v>
      </c>
      <c r="F405" s="170"/>
      <c r="G405" s="171">
        <f>E405*F405</f>
        <v>0</v>
      </c>
    </row>
    <row r="406" spans="1:7" x14ac:dyDescent="0.2">
      <c r="A406" s="142">
        <v>155</v>
      </c>
      <c r="B406" s="143" t="s">
        <v>599</v>
      </c>
      <c r="C406" s="144" t="s">
        <v>600</v>
      </c>
      <c r="D406" s="145" t="s">
        <v>120</v>
      </c>
      <c r="E406" s="146">
        <v>36</v>
      </c>
      <c r="F406" s="170"/>
      <c r="G406" s="171">
        <f>E406*F406</f>
        <v>0</v>
      </c>
    </row>
    <row r="407" spans="1:7" x14ac:dyDescent="0.2">
      <c r="A407" s="148"/>
      <c r="B407" s="149"/>
      <c r="C407" s="201" t="s">
        <v>601</v>
      </c>
      <c r="D407" s="202"/>
      <c r="E407" s="150">
        <v>36</v>
      </c>
      <c r="F407" s="172"/>
      <c r="G407" s="176"/>
    </row>
    <row r="408" spans="1:7" ht="22.5" x14ac:dyDescent="0.2">
      <c r="A408" s="142">
        <v>156</v>
      </c>
      <c r="B408" s="143" t="s">
        <v>602</v>
      </c>
      <c r="C408" s="144" t="s">
        <v>603</v>
      </c>
      <c r="D408" s="145" t="s">
        <v>120</v>
      </c>
      <c r="E408" s="146">
        <v>31.4</v>
      </c>
      <c r="F408" s="170"/>
      <c r="G408" s="171">
        <f>E408*F408</f>
        <v>0</v>
      </c>
    </row>
    <row r="409" spans="1:7" x14ac:dyDescent="0.2">
      <c r="A409" s="148"/>
      <c r="B409" s="149"/>
      <c r="C409" s="201" t="s">
        <v>604</v>
      </c>
      <c r="D409" s="202"/>
      <c r="E409" s="150">
        <v>31.4</v>
      </c>
      <c r="F409" s="172"/>
      <c r="G409" s="176"/>
    </row>
    <row r="410" spans="1:7" x14ac:dyDescent="0.2">
      <c r="A410" s="142">
        <v>157</v>
      </c>
      <c r="B410" s="143" t="s">
        <v>605</v>
      </c>
      <c r="C410" s="144" t="s">
        <v>606</v>
      </c>
      <c r="D410" s="145" t="s">
        <v>120</v>
      </c>
      <c r="E410" s="146">
        <v>25</v>
      </c>
      <c r="F410" s="170"/>
      <c r="G410" s="171">
        <f>E410*F410</f>
        <v>0</v>
      </c>
    </row>
    <row r="411" spans="1:7" x14ac:dyDescent="0.2">
      <c r="A411" s="148"/>
      <c r="B411" s="149"/>
      <c r="C411" s="201" t="s">
        <v>607</v>
      </c>
      <c r="D411" s="202"/>
      <c r="E411" s="150">
        <v>25</v>
      </c>
      <c r="F411" s="172"/>
      <c r="G411" s="176"/>
    </row>
    <row r="412" spans="1:7" x14ac:dyDescent="0.2">
      <c r="A412" s="142">
        <v>158</v>
      </c>
      <c r="B412" s="143" t="s">
        <v>608</v>
      </c>
      <c r="C412" s="144" t="s">
        <v>609</v>
      </c>
      <c r="D412" s="145" t="s">
        <v>120</v>
      </c>
      <c r="E412" s="146">
        <v>36.799999999999997</v>
      </c>
      <c r="F412" s="170"/>
      <c r="G412" s="171">
        <f>E412*F412</f>
        <v>0</v>
      </c>
    </row>
    <row r="413" spans="1:7" x14ac:dyDescent="0.2">
      <c r="A413" s="142">
        <v>159</v>
      </c>
      <c r="B413" s="143" t="s">
        <v>610</v>
      </c>
      <c r="C413" s="144" t="s">
        <v>611</v>
      </c>
      <c r="D413" s="145" t="s">
        <v>120</v>
      </c>
      <c r="E413" s="146">
        <v>44.6</v>
      </c>
      <c r="F413" s="170"/>
      <c r="G413" s="171">
        <f>E413*F413</f>
        <v>0</v>
      </c>
    </row>
    <row r="414" spans="1:7" x14ac:dyDescent="0.2">
      <c r="A414" s="148"/>
      <c r="B414" s="149"/>
      <c r="C414" s="201" t="s">
        <v>612</v>
      </c>
      <c r="D414" s="202"/>
      <c r="E414" s="150">
        <v>7.6</v>
      </c>
      <c r="F414" s="172"/>
      <c r="G414" s="176"/>
    </row>
    <row r="415" spans="1:7" x14ac:dyDescent="0.2">
      <c r="A415" s="148"/>
      <c r="B415" s="149"/>
      <c r="C415" s="201" t="s">
        <v>613</v>
      </c>
      <c r="D415" s="202"/>
      <c r="E415" s="150">
        <v>37</v>
      </c>
      <c r="F415" s="173"/>
      <c r="G415" s="177"/>
    </row>
    <row r="416" spans="1:7" ht="22.5" x14ac:dyDescent="0.2">
      <c r="A416" s="142">
        <v>160</v>
      </c>
      <c r="B416" s="143" t="s">
        <v>614</v>
      </c>
      <c r="C416" s="144" t="s">
        <v>615</v>
      </c>
      <c r="D416" s="145" t="s">
        <v>71</v>
      </c>
      <c r="E416" s="146">
        <v>3</v>
      </c>
      <c r="F416" s="170"/>
      <c r="G416" s="147">
        <f>E416*F416</f>
        <v>0</v>
      </c>
    </row>
    <row r="417" spans="1:7" x14ac:dyDescent="0.2">
      <c r="A417" s="142">
        <v>161</v>
      </c>
      <c r="B417" s="143" t="s">
        <v>616</v>
      </c>
      <c r="C417" s="144" t="s">
        <v>617</v>
      </c>
      <c r="D417" s="145" t="s">
        <v>56</v>
      </c>
      <c r="E417" s="146">
        <v>6768.3208999999997</v>
      </c>
      <c r="F417" s="170"/>
      <c r="G417" s="147">
        <f>E417*F417</f>
        <v>0</v>
      </c>
    </row>
    <row r="418" spans="1:7" x14ac:dyDescent="0.2">
      <c r="A418" s="151"/>
      <c r="B418" s="152" t="s">
        <v>72</v>
      </c>
      <c r="C418" s="153" t="str">
        <f>CONCATENATE(B385," ",C385)</f>
        <v>764 Konstrukce klempířské</v>
      </c>
      <c r="D418" s="154"/>
      <c r="E418" s="155"/>
      <c r="F418" s="156"/>
      <c r="G418" s="157">
        <f>SUM(G385:G417)</f>
        <v>0</v>
      </c>
    </row>
    <row r="419" spans="1:7" x14ac:dyDescent="0.2">
      <c r="A419" s="136" t="s">
        <v>68</v>
      </c>
      <c r="B419" s="137" t="s">
        <v>618</v>
      </c>
      <c r="C419" s="138" t="s">
        <v>619</v>
      </c>
      <c r="D419" s="139"/>
      <c r="E419" s="140"/>
      <c r="F419" s="140"/>
      <c r="G419" s="141"/>
    </row>
    <row r="420" spans="1:7" ht="22.5" x14ac:dyDescent="0.2">
      <c r="A420" s="142">
        <v>162</v>
      </c>
      <c r="B420" s="143" t="s">
        <v>620</v>
      </c>
      <c r="C420" s="144" t="s">
        <v>621</v>
      </c>
      <c r="D420" s="145" t="s">
        <v>102</v>
      </c>
      <c r="E420" s="146">
        <v>647.67999999999995</v>
      </c>
      <c r="F420" s="170"/>
      <c r="G420" s="147">
        <f>E420*F420</f>
        <v>0</v>
      </c>
    </row>
    <row r="421" spans="1:7" x14ac:dyDescent="0.2">
      <c r="A421" s="148"/>
      <c r="B421" s="149"/>
      <c r="C421" s="201" t="s">
        <v>622</v>
      </c>
      <c r="D421" s="202"/>
      <c r="E421" s="150">
        <v>647.67999999999995</v>
      </c>
      <c r="F421" s="172"/>
      <c r="G421" s="176"/>
    </row>
    <row r="422" spans="1:7" x14ac:dyDescent="0.2">
      <c r="A422" s="148"/>
      <c r="B422" s="149"/>
      <c r="C422" s="201" t="s">
        <v>623</v>
      </c>
      <c r="D422" s="202"/>
      <c r="E422" s="150">
        <v>0</v>
      </c>
      <c r="F422" s="172"/>
      <c r="G422" s="176"/>
    </row>
    <row r="423" spans="1:7" x14ac:dyDescent="0.2">
      <c r="A423" s="148"/>
      <c r="B423" s="149"/>
      <c r="C423" s="201" t="s">
        <v>624</v>
      </c>
      <c r="D423" s="202"/>
      <c r="E423" s="150">
        <v>0</v>
      </c>
      <c r="F423" s="172"/>
      <c r="G423" s="176"/>
    </row>
    <row r="424" spans="1:7" x14ac:dyDescent="0.2">
      <c r="A424" s="148"/>
      <c r="B424" s="149"/>
      <c r="C424" s="201" t="s">
        <v>625</v>
      </c>
      <c r="D424" s="202"/>
      <c r="E424" s="150">
        <v>0</v>
      </c>
      <c r="F424" s="173"/>
      <c r="G424" s="177"/>
    </row>
    <row r="425" spans="1:7" x14ac:dyDescent="0.2">
      <c r="A425" s="142">
        <v>163</v>
      </c>
      <c r="B425" s="143" t="s">
        <v>626</v>
      </c>
      <c r="C425" s="144" t="s">
        <v>627</v>
      </c>
      <c r="D425" s="145" t="s">
        <v>344</v>
      </c>
      <c r="E425" s="212">
        <v>47.189964799999998</v>
      </c>
      <c r="F425" s="170"/>
      <c r="G425" s="147">
        <f>E425*F425</f>
        <v>0</v>
      </c>
    </row>
    <row r="426" spans="1:7" x14ac:dyDescent="0.2">
      <c r="A426" s="151"/>
      <c r="B426" s="152" t="s">
        <v>72</v>
      </c>
      <c r="C426" s="153" t="str">
        <f>CONCATENATE(B419," ",C419)</f>
        <v>765 Krytiny tvrdé skládané</v>
      </c>
      <c r="D426" s="154"/>
      <c r="E426" s="155"/>
      <c r="F426" s="156"/>
      <c r="G426" s="157">
        <f>SUM(G419:G425)</f>
        <v>0</v>
      </c>
    </row>
    <row r="427" spans="1:7" x14ac:dyDescent="0.2">
      <c r="A427" s="136" t="s">
        <v>68</v>
      </c>
      <c r="B427" s="137" t="s">
        <v>628</v>
      </c>
      <c r="C427" s="138" t="s">
        <v>629</v>
      </c>
      <c r="D427" s="139"/>
      <c r="E427" s="140"/>
      <c r="F427" s="140"/>
      <c r="G427" s="141"/>
    </row>
    <row r="428" spans="1:7" ht="22.5" x14ac:dyDescent="0.2">
      <c r="A428" s="142">
        <v>164</v>
      </c>
      <c r="B428" s="143" t="s">
        <v>630</v>
      </c>
      <c r="C428" s="144" t="s">
        <v>631</v>
      </c>
      <c r="D428" s="145" t="s">
        <v>102</v>
      </c>
      <c r="E428" s="146">
        <v>15.1</v>
      </c>
      <c r="F428" s="170"/>
      <c r="G428" s="147">
        <f>E428*F428</f>
        <v>0</v>
      </c>
    </row>
    <row r="429" spans="1:7" x14ac:dyDescent="0.2">
      <c r="A429" s="148"/>
      <c r="B429" s="149"/>
      <c r="C429" s="201" t="s">
        <v>632</v>
      </c>
      <c r="D429" s="202"/>
      <c r="E429" s="150">
        <v>15.1</v>
      </c>
      <c r="F429" s="172"/>
      <c r="G429" s="176"/>
    </row>
    <row r="430" spans="1:7" ht="22.5" x14ac:dyDescent="0.2">
      <c r="A430" s="142">
        <v>165</v>
      </c>
      <c r="B430" s="143" t="s">
        <v>633</v>
      </c>
      <c r="C430" s="144" t="s">
        <v>634</v>
      </c>
      <c r="D430" s="145" t="s">
        <v>102</v>
      </c>
      <c r="E430" s="146">
        <v>103.16</v>
      </c>
      <c r="F430" s="170"/>
      <c r="G430" s="171">
        <f>E430*F430</f>
        <v>0</v>
      </c>
    </row>
    <row r="431" spans="1:7" x14ac:dyDescent="0.2">
      <c r="A431" s="148"/>
      <c r="B431" s="149"/>
      <c r="C431" s="201" t="s">
        <v>635</v>
      </c>
      <c r="D431" s="202"/>
      <c r="E431" s="150">
        <v>103.16</v>
      </c>
      <c r="F431" s="172"/>
      <c r="G431" s="176"/>
    </row>
    <row r="432" spans="1:7" ht="22.5" x14ac:dyDescent="0.2">
      <c r="A432" s="142">
        <v>166</v>
      </c>
      <c r="B432" s="143" t="s">
        <v>636</v>
      </c>
      <c r="C432" s="144" t="s">
        <v>637</v>
      </c>
      <c r="D432" s="145" t="s">
        <v>71</v>
      </c>
      <c r="E432" s="146">
        <v>12</v>
      </c>
      <c r="F432" s="170"/>
      <c r="G432" s="171">
        <f>E432*F432</f>
        <v>0</v>
      </c>
    </row>
    <row r="433" spans="1:8" ht="22.5" x14ac:dyDescent="0.2">
      <c r="A433" s="142">
        <v>167</v>
      </c>
      <c r="B433" s="143" t="s">
        <v>638</v>
      </c>
      <c r="C433" s="144" t="s">
        <v>639</v>
      </c>
      <c r="D433" s="145" t="s">
        <v>207</v>
      </c>
      <c r="E433" s="146">
        <v>5.18</v>
      </c>
      <c r="F433" s="170"/>
      <c r="G433" s="171">
        <f>E433*F433</f>
        <v>0</v>
      </c>
    </row>
    <row r="434" spans="1:8" x14ac:dyDescent="0.2">
      <c r="A434" s="148"/>
      <c r="B434" s="149"/>
      <c r="C434" s="201" t="s">
        <v>640</v>
      </c>
      <c r="D434" s="202"/>
      <c r="E434" s="150">
        <v>2.5</v>
      </c>
      <c r="F434" s="172"/>
      <c r="G434" s="176"/>
    </row>
    <row r="435" spans="1:8" x14ac:dyDescent="0.2">
      <c r="A435" s="148"/>
      <c r="B435" s="149"/>
      <c r="C435" s="201" t="s">
        <v>641</v>
      </c>
      <c r="D435" s="202"/>
      <c r="E435" s="150">
        <v>2.68</v>
      </c>
      <c r="F435" s="173"/>
      <c r="G435" s="177"/>
    </row>
    <row r="436" spans="1:8" x14ac:dyDescent="0.2">
      <c r="A436" s="142" t="s">
        <v>785</v>
      </c>
      <c r="B436" s="143" t="s">
        <v>642</v>
      </c>
      <c r="C436" s="223" t="s">
        <v>809</v>
      </c>
      <c r="D436" s="224" t="s">
        <v>71</v>
      </c>
      <c r="E436" s="146">
        <v>23</v>
      </c>
      <c r="F436" s="170"/>
      <c r="G436" s="147">
        <f>E436*F436</f>
        <v>0</v>
      </c>
    </row>
    <row r="437" spans="1:8" x14ac:dyDescent="0.2">
      <c r="A437" s="142" t="s">
        <v>786</v>
      </c>
      <c r="B437" s="143" t="s">
        <v>642</v>
      </c>
      <c r="C437" s="223" t="s">
        <v>809</v>
      </c>
      <c r="D437" s="224" t="s">
        <v>71</v>
      </c>
      <c r="E437" s="146">
        <v>15</v>
      </c>
      <c r="F437" s="170"/>
      <c r="G437" s="147">
        <f>E437*F437</f>
        <v>0</v>
      </c>
    </row>
    <row r="438" spans="1:8" x14ac:dyDescent="0.2">
      <c r="A438" s="142">
        <v>169</v>
      </c>
      <c r="B438" s="143" t="s">
        <v>643</v>
      </c>
      <c r="C438" s="144" t="s">
        <v>644</v>
      </c>
      <c r="D438" s="145" t="s">
        <v>234</v>
      </c>
      <c r="E438" s="146">
        <v>1</v>
      </c>
      <c r="F438" s="227">
        <f>SUM(G440:G450)</f>
        <v>0</v>
      </c>
      <c r="G438" s="147">
        <f>E438*F438</f>
        <v>0</v>
      </c>
      <c r="H438" s="131" t="s">
        <v>796</v>
      </c>
    </row>
    <row r="439" spans="1:8" x14ac:dyDescent="0.2">
      <c r="A439" s="148"/>
      <c r="B439" s="149"/>
      <c r="C439" s="209" t="s">
        <v>645</v>
      </c>
      <c r="D439" s="202"/>
      <c r="E439" s="167">
        <v>0</v>
      </c>
      <c r="F439" s="172"/>
      <c r="G439" s="176"/>
    </row>
    <row r="440" spans="1:8" x14ac:dyDescent="0.2">
      <c r="A440" s="148"/>
      <c r="B440" s="149"/>
      <c r="C440" s="209" t="s">
        <v>646</v>
      </c>
      <c r="D440" s="202"/>
      <c r="E440" s="167">
        <v>7</v>
      </c>
      <c r="F440" s="228"/>
      <c r="G440" s="167">
        <f>E440*F440</f>
        <v>0</v>
      </c>
    </row>
    <row r="441" spans="1:8" x14ac:dyDescent="0.2">
      <c r="A441" s="148"/>
      <c r="B441" s="149"/>
      <c r="C441" s="209" t="s">
        <v>647</v>
      </c>
      <c r="D441" s="202"/>
      <c r="E441" s="167">
        <v>1</v>
      </c>
      <c r="F441" s="228"/>
      <c r="G441" s="167">
        <f t="shared" ref="G441:G450" si="1">E441*F441</f>
        <v>0</v>
      </c>
    </row>
    <row r="442" spans="1:8" x14ac:dyDescent="0.2">
      <c r="A442" s="148"/>
      <c r="B442" s="149"/>
      <c r="C442" s="209" t="s">
        <v>648</v>
      </c>
      <c r="D442" s="202"/>
      <c r="E442" s="167">
        <v>1</v>
      </c>
      <c r="F442" s="228"/>
      <c r="G442" s="167">
        <f t="shared" si="1"/>
        <v>0</v>
      </c>
    </row>
    <row r="443" spans="1:8" x14ac:dyDescent="0.2">
      <c r="A443" s="148"/>
      <c r="B443" s="149"/>
      <c r="C443" s="209" t="s">
        <v>649</v>
      </c>
      <c r="D443" s="202"/>
      <c r="E443" s="167">
        <v>6</v>
      </c>
      <c r="F443" s="228"/>
      <c r="G443" s="167">
        <f t="shared" si="1"/>
        <v>0</v>
      </c>
    </row>
    <row r="444" spans="1:8" x14ac:dyDescent="0.2">
      <c r="A444" s="148"/>
      <c r="B444" s="149"/>
      <c r="C444" s="209" t="s">
        <v>650</v>
      </c>
      <c r="D444" s="202"/>
      <c r="E444" s="167">
        <v>1</v>
      </c>
      <c r="F444" s="228"/>
      <c r="G444" s="167">
        <f t="shared" si="1"/>
        <v>0</v>
      </c>
    </row>
    <row r="445" spans="1:8" x14ac:dyDescent="0.2">
      <c r="A445" s="148"/>
      <c r="B445" s="149"/>
      <c r="C445" s="209" t="s">
        <v>651</v>
      </c>
      <c r="D445" s="202"/>
      <c r="E445" s="167">
        <v>2</v>
      </c>
      <c r="F445" s="228"/>
      <c r="G445" s="167">
        <f t="shared" si="1"/>
        <v>0</v>
      </c>
    </row>
    <row r="446" spans="1:8" x14ac:dyDescent="0.2">
      <c r="A446" s="148"/>
      <c r="B446" s="149"/>
      <c r="C446" s="209" t="s">
        <v>652</v>
      </c>
      <c r="D446" s="202"/>
      <c r="E446" s="167">
        <v>2</v>
      </c>
      <c r="F446" s="228"/>
      <c r="G446" s="167">
        <f t="shared" si="1"/>
        <v>0</v>
      </c>
    </row>
    <row r="447" spans="1:8" x14ac:dyDescent="0.2">
      <c r="A447" s="148"/>
      <c r="B447" s="149"/>
      <c r="C447" s="209" t="s">
        <v>653</v>
      </c>
      <c r="D447" s="202"/>
      <c r="E447" s="167">
        <v>2</v>
      </c>
      <c r="F447" s="228"/>
      <c r="G447" s="167">
        <f t="shared" si="1"/>
        <v>0</v>
      </c>
    </row>
    <row r="448" spans="1:8" x14ac:dyDescent="0.2">
      <c r="A448" s="148"/>
      <c r="B448" s="149"/>
      <c r="C448" s="209" t="s">
        <v>654</v>
      </c>
      <c r="D448" s="202"/>
      <c r="E448" s="167">
        <v>2</v>
      </c>
      <c r="F448" s="228"/>
      <c r="G448" s="167">
        <f t="shared" si="1"/>
        <v>0</v>
      </c>
    </row>
    <row r="449" spans="1:7" x14ac:dyDescent="0.2">
      <c r="A449" s="148"/>
      <c r="B449" s="149"/>
      <c r="C449" s="209" t="s">
        <v>655</v>
      </c>
      <c r="D449" s="202"/>
      <c r="E449" s="167">
        <v>1</v>
      </c>
      <c r="F449" s="228"/>
      <c r="G449" s="167">
        <f t="shared" si="1"/>
        <v>0</v>
      </c>
    </row>
    <row r="450" spans="1:7" x14ac:dyDescent="0.2">
      <c r="A450" s="148"/>
      <c r="B450" s="149"/>
      <c r="C450" s="209" t="s">
        <v>656</v>
      </c>
      <c r="D450" s="202"/>
      <c r="E450" s="167">
        <v>3</v>
      </c>
      <c r="F450" s="228"/>
      <c r="G450" s="167">
        <f t="shared" si="1"/>
        <v>0</v>
      </c>
    </row>
    <row r="451" spans="1:7" ht="22.5" x14ac:dyDescent="0.2">
      <c r="A451" s="142">
        <v>170</v>
      </c>
      <c r="B451" s="143" t="s">
        <v>657</v>
      </c>
      <c r="C451" s="144" t="s">
        <v>658</v>
      </c>
      <c r="D451" s="145" t="s">
        <v>234</v>
      </c>
      <c r="E451" s="146">
        <v>1</v>
      </c>
      <c r="F451" s="170"/>
      <c r="G451" s="147">
        <f>E451*F451</f>
        <v>0</v>
      </c>
    </row>
    <row r="452" spans="1:7" ht="22.5" x14ac:dyDescent="0.2">
      <c r="A452" s="142">
        <v>171</v>
      </c>
      <c r="B452" s="143" t="s">
        <v>659</v>
      </c>
      <c r="C452" s="144" t="s">
        <v>660</v>
      </c>
      <c r="D452" s="145" t="s">
        <v>234</v>
      </c>
      <c r="E452" s="146">
        <v>1</v>
      </c>
      <c r="F452" s="170"/>
      <c r="G452" s="147">
        <f>E452*F452</f>
        <v>0</v>
      </c>
    </row>
    <row r="453" spans="1:7" x14ac:dyDescent="0.2">
      <c r="A453" s="142">
        <v>172</v>
      </c>
      <c r="B453" s="143" t="s">
        <v>661</v>
      </c>
      <c r="C453" s="144" t="s">
        <v>662</v>
      </c>
      <c r="D453" s="145" t="s">
        <v>344</v>
      </c>
      <c r="E453" s="179">
        <v>2.4160000000000002E-3</v>
      </c>
      <c r="F453" s="170"/>
      <c r="G453" s="147">
        <f>E453*F453</f>
        <v>0</v>
      </c>
    </row>
    <row r="454" spans="1:7" x14ac:dyDescent="0.2">
      <c r="A454" s="151"/>
      <c r="B454" s="152" t="s">
        <v>72</v>
      </c>
      <c r="C454" s="153" t="str">
        <f>CONCATENATE(B427," ",C427)</f>
        <v>766 Konstrukce truhlářské</v>
      </c>
      <c r="D454" s="154"/>
      <c r="E454" s="155"/>
      <c r="F454" s="156"/>
      <c r="G454" s="157">
        <f>SUM(G427:G453)</f>
        <v>0</v>
      </c>
    </row>
    <row r="455" spans="1:7" x14ac:dyDescent="0.2">
      <c r="A455" s="136" t="s">
        <v>68</v>
      </c>
      <c r="B455" s="137" t="s">
        <v>663</v>
      </c>
      <c r="C455" s="138" t="s">
        <v>664</v>
      </c>
      <c r="D455" s="139"/>
      <c r="E455" s="140"/>
      <c r="F455" s="140"/>
      <c r="G455" s="141"/>
    </row>
    <row r="456" spans="1:7" ht="22.5" x14ac:dyDescent="0.2">
      <c r="A456" s="142">
        <v>173</v>
      </c>
      <c r="B456" s="143" t="s">
        <v>665</v>
      </c>
      <c r="C456" s="223" t="s">
        <v>666</v>
      </c>
      <c r="D456" s="224" t="s">
        <v>102</v>
      </c>
      <c r="E456" s="212">
        <v>121.938</v>
      </c>
      <c r="F456" s="170"/>
      <c r="G456" s="147">
        <f>E456*F456</f>
        <v>0</v>
      </c>
    </row>
    <row r="457" spans="1:7" x14ac:dyDescent="0.2">
      <c r="A457" s="148"/>
      <c r="B457" s="149"/>
      <c r="C457" s="216" t="s">
        <v>667</v>
      </c>
      <c r="D457" s="217"/>
      <c r="E457" s="218">
        <v>4.4000000000000004</v>
      </c>
      <c r="F457" s="172"/>
      <c r="G457" s="176"/>
    </row>
    <row r="458" spans="1:7" x14ac:dyDescent="0.2">
      <c r="A458" s="148"/>
      <c r="B458" s="149"/>
      <c r="C458" s="216" t="s">
        <v>668</v>
      </c>
      <c r="D458" s="217"/>
      <c r="E458" s="218">
        <v>34.753</v>
      </c>
      <c r="F458" s="172"/>
      <c r="G458" s="176"/>
    </row>
    <row r="459" spans="1:7" x14ac:dyDescent="0.2">
      <c r="A459" s="148"/>
      <c r="B459" s="149"/>
      <c r="C459" s="216" t="s">
        <v>183</v>
      </c>
      <c r="D459" s="217"/>
      <c r="E459" s="218">
        <v>0</v>
      </c>
      <c r="F459" s="172"/>
      <c r="G459" s="176"/>
    </row>
    <row r="460" spans="1:7" x14ac:dyDescent="0.2">
      <c r="A460" s="148"/>
      <c r="B460" s="149"/>
      <c r="C460" s="216" t="s">
        <v>669</v>
      </c>
      <c r="D460" s="217"/>
      <c r="E460" s="218">
        <v>27.72</v>
      </c>
      <c r="F460" s="172"/>
      <c r="G460" s="176"/>
    </row>
    <row r="461" spans="1:7" x14ac:dyDescent="0.2">
      <c r="A461" s="148"/>
      <c r="B461" s="149"/>
      <c r="C461" s="216" t="s">
        <v>670</v>
      </c>
      <c r="D461" s="217"/>
      <c r="E461" s="218">
        <v>6.09</v>
      </c>
      <c r="F461" s="172"/>
      <c r="G461" s="176"/>
    </row>
    <row r="462" spans="1:7" x14ac:dyDescent="0.2">
      <c r="A462" s="148"/>
      <c r="B462" s="149"/>
      <c r="C462" s="216" t="s">
        <v>671</v>
      </c>
      <c r="D462" s="217"/>
      <c r="E462" s="218">
        <v>33.225000000000001</v>
      </c>
      <c r="F462" s="172"/>
      <c r="G462" s="176"/>
    </row>
    <row r="463" spans="1:7" x14ac:dyDescent="0.2">
      <c r="A463" s="148"/>
      <c r="B463" s="149"/>
      <c r="C463" s="216" t="s">
        <v>672</v>
      </c>
      <c r="D463" s="217"/>
      <c r="E463" s="218">
        <v>15.75</v>
      </c>
      <c r="F463" s="172"/>
      <c r="G463" s="176"/>
    </row>
    <row r="464" spans="1:7" x14ac:dyDescent="0.2">
      <c r="A464" s="142">
        <v>174</v>
      </c>
      <c r="B464" s="143" t="s">
        <v>673</v>
      </c>
      <c r="C464" s="223" t="s">
        <v>674</v>
      </c>
      <c r="D464" s="224" t="s">
        <v>102</v>
      </c>
      <c r="E464" s="212">
        <v>140.2287</v>
      </c>
      <c r="F464" s="170"/>
      <c r="G464" s="171">
        <f>E464*F464</f>
        <v>0</v>
      </c>
    </row>
    <row r="465" spans="1:7" x14ac:dyDescent="0.2">
      <c r="A465" s="148"/>
      <c r="B465" s="149"/>
      <c r="C465" s="216" t="s">
        <v>675</v>
      </c>
      <c r="D465" s="217"/>
      <c r="E465" s="218">
        <v>140.2287</v>
      </c>
      <c r="F465" s="173"/>
      <c r="G465" s="177"/>
    </row>
    <row r="466" spans="1:7" x14ac:dyDescent="0.2">
      <c r="A466" s="142">
        <v>175</v>
      </c>
      <c r="B466" s="143" t="s">
        <v>676</v>
      </c>
      <c r="C466" s="144" t="s">
        <v>677</v>
      </c>
      <c r="D466" s="145" t="s">
        <v>56</v>
      </c>
      <c r="E466" s="146">
        <v>1466.853171</v>
      </c>
      <c r="F466" s="170"/>
      <c r="G466" s="147">
        <f>E466*F466</f>
        <v>0</v>
      </c>
    </row>
    <row r="467" spans="1:7" x14ac:dyDescent="0.2">
      <c r="A467" s="151"/>
      <c r="B467" s="152" t="s">
        <v>72</v>
      </c>
      <c r="C467" s="153" t="str">
        <f>CONCATENATE(B455," ",C455)</f>
        <v>771 Podlahy z dlaždic a obklady</v>
      </c>
      <c r="D467" s="154"/>
      <c r="E467" s="155"/>
      <c r="F467" s="156"/>
      <c r="G467" s="157">
        <f>SUM(G455:G466)</f>
        <v>0</v>
      </c>
    </row>
    <row r="468" spans="1:7" x14ac:dyDescent="0.2">
      <c r="A468" s="136" t="s">
        <v>68</v>
      </c>
      <c r="B468" s="137" t="s">
        <v>678</v>
      </c>
      <c r="C468" s="138" t="s">
        <v>679</v>
      </c>
      <c r="D468" s="139"/>
      <c r="E468" s="140"/>
      <c r="F468" s="140"/>
      <c r="G468" s="141"/>
    </row>
    <row r="469" spans="1:7" x14ac:dyDescent="0.2">
      <c r="A469" s="142">
        <v>176</v>
      </c>
      <c r="B469" s="143" t="s">
        <v>680</v>
      </c>
      <c r="C469" s="144" t="s">
        <v>681</v>
      </c>
      <c r="D469" s="145" t="s">
        <v>120</v>
      </c>
      <c r="E469" s="146">
        <v>4.8600000000000003</v>
      </c>
      <c r="F469" s="170"/>
      <c r="G469" s="147">
        <f>E469*F469</f>
        <v>0</v>
      </c>
    </row>
    <row r="470" spans="1:7" x14ac:dyDescent="0.2">
      <c r="A470" s="148"/>
      <c r="B470" s="149"/>
      <c r="C470" s="201" t="s">
        <v>682</v>
      </c>
      <c r="D470" s="202"/>
      <c r="E470" s="150">
        <v>1.38</v>
      </c>
      <c r="F470" s="172"/>
      <c r="G470" s="176"/>
    </row>
    <row r="471" spans="1:7" x14ac:dyDescent="0.2">
      <c r="A471" s="148"/>
      <c r="B471" s="149"/>
      <c r="C471" s="201" t="s">
        <v>683</v>
      </c>
      <c r="D471" s="202"/>
      <c r="E471" s="150">
        <v>1.17</v>
      </c>
      <c r="F471" s="172"/>
      <c r="G471" s="176"/>
    </row>
    <row r="472" spans="1:7" x14ac:dyDescent="0.2">
      <c r="A472" s="148"/>
      <c r="B472" s="149"/>
      <c r="C472" s="201" t="s">
        <v>684</v>
      </c>
      <c r="D472" s="202"/>
      <c r="E472" s="150">
        <v>2.31</v>
      </c>
      <c r="F472" s="172"/>
      <c r="G472" s="176"/>
    </row>
    <row r="473" spans="1:7" x14ac:dyDescent="0.2">
      <c r="A473" s="142">
        <v>177</v>
      </c>
      <c r="B473" s="143" t="s">
        <v>685</v>
      </c>
      <c r="C473" s="144" t="s">
        <v>686</v>
      </c>
      <c r="D473" s="145" t="s">
        <v>120</v>
      </c>
      <c r="E473" s="146">
        <v>4.8600000000000003</v>
      </c>
      <c r="F473" s="170"/>
      <c r="G473" s="171">
        <f>E473*F473</f>
        <v>0</v>
      </c>
    </row>
    <row r="474" spans="1:7" x14ac:dyDescent="0.2">
      <c r="A474" s="148"/>
      <c r="B474" s="149"/>
      <c r="C474" s="201" t="s">
        <v>687</v>
      </c>
      <c r="D474" s="202"/>
      <c r="E474" s="150">
        <v>4.8600000000000003</v>
      </c>
      <c r="F474" s="173"/>
      <c r="G474" s="177"/>
    </row>
    <row r="475" spans="1:7" x14ac:dyDescent="0.2">
      <c r="A475" s="142">
        <v>178</v>
      </c>
      <c r="B475" s="143" t="s">
        <v>688</v>
      </c>
      <c r="C475" s="144" t="s">
        <v>689</v>
      </c>
      <c r="D475" s="145" t="s">
        <v>56</v>
      </c>
      <c r="E475" s="146">
        <v>170.78039999999999</v>
      </c>
      <c r="F475" s="170"/>
      <c r="G475" s="147">
        <f>E475*F475</f>
        <v>0</v>
      </c>
    </row>
    <row r="476" spans="1:7" x14ac:dyDescent="0.2">
      <c r="A476" s="151"/>
      <c r="B476" s="152" t="s">
        <v>72</v>
      </c>
      <c r="C476" s="153" t="str">
        <f>CONCATENATE(B468," ",C468)</f>
        <v>772 Kamenné  dlažby</v>
      </c>
      <c r="D476" s="154"/>
      <c r="E476" s="155"/>
      <c r="F476" s="156"/>
      <c r="G476" s="157">
        <f>SUM(G468:G475)</f>
        <v>0</v>
      </c>
    </row>
    <row r="477" spans="1:7" x14ac:dyDescent="0.2">
      <c r="A477" s="136" t="s">
        <v>68</v>
      </c>
      <c r="B477" s="137" t="s">
        <v>690</v>
      </c>
      <c r="C477" s="138" t="s">
        <v>691</v>
      </c>
      <c r="D477" s="139"/>
      <c r="E477" s="140"/>
      <c r="F477" s="140"/>
      <c r="G477" s="141"/>
    </row>
    <row r="478" spans="1:7" ht="22.5" x14ac:dyDescent="0.2">
      <c r="A478" s="142">
        <v>179</v>
      </c>
      <c r="B478" s="143" t="s">
        <v>692</v>
      </c>
      <c r="C478" s="144" t="s">
        <v>693</v>
      </c>
      <c r="D478" s="145" t="s">
        <v>102</v>
      </c>
      <c r="E478" s="146">
        <v>333.45</v>
      </c>
      <c r="F478" s="170"/>
      <c r="G478" s="147">
        <f>E478*F478</f>
        <v>0</v>
      </c>
    </row>
    <row r="479" spans="1:7" x14ac:dyDescent="0.2">
      <c r="A479" s="148"/>
      <c r="B479" s="149"/>
      <c r="C479" s="201" t="s">
        <v>694</v>
      </c>
      <c r="D479" s="202"/>
      <c r="E479" s="150">
        <v>76.5</v>
      </c>
      <c r="F479" s="172"/>
      <c r="G479" s="176"/>
    </row>
    <row r="480" spans="1:7" x14ac:dyDescent="0.2">
      <c r="A480" s="148"/>
      <c r="B480" s="149"/>
      <c r="C480" s="201" t="s">
        <v>184</v>
      </c>
      <c r="D480" s="202"/>
      <c r="E480" s="150">
        <v>188.15</v>
      </c>
      <c r="F480" s="172"/>
      <c r="G480" s="176"/>
    </row>
    <row r="481" spans="1:7" x14ac:dyDescent="0.2">
      <c r="A481" s="148"/>
      <c r="B481" s="149"/>
      <c r="C481" s="201" t="s">
        <v>695</v>
      </c>
      <c r="D481" s="202"/>
      <c r="E481" s="150">
        <v>68.8</v>
      </c>
      <c r="F481" s="173"/>
      <c r="G481" s="177"/>
    </row>
    <row r="482" spans="1:7" x14ac:dyDescent="0.2">
      <c r="A482" s="151"/>
      <c r="B482" s="152" t="s">
        <v>72</v>
      </c>
      <c r="C482" s="153" t="str">
        <f>CONCATENATE(B477," ",C477)</f>
        <v>775 Podlahy vlysové a parketové</v>
      </c>
      <c r="D482" s="154"/>
      <c r="E482" s="155"/>
      <c r="F482" s="156"/>
      <c r="G482" s="157">
        <f>SUM(G477:G481)</f>
        <v>0</v>
      </c>
    </row>
    <row r="483" spans="1:7" x14ac:dyDescent="0.2">
      <c r="A483" s="136" t="s">
        <v>68</v>
      </c>
      <c r="B483" s="137" t="s">
        <v>696</v>
      </c>
      <c r="C483" s="138" t="s">
        <v>697</v>
      </c>
      <c r="D483" s="139"/>
      <c r="E483" s="140"/>
      <c r="F483" s="140"/>
      <c r="G483" s="141"/>
    </row>
    <row r="484" spans="1:7" ht="22.5" x14ac:dyDescent="0.2">
      <c r="A484" s="142">
        <v>180</v>
      </c>
      <c r="B484" s="143" t="s">
        <v>698</v>
      </c>
      <c r="C484" s="144" t="s">
        <v>699</v>
      </c>
      <c r="D484" s="145" t="s">
        <v>102</v>
      </c>
      <c r="E484" s="146">
        <v>59.06</v>
      </c>
      <c r="F484" s="170"/>
      <c r="G484" s="147">
        <f>E484*F484</f>
        <v>0</v>
      </c>
    </row>
    <row r="485" spans="1:7" x14ac:dyDescent="0.2">
      <c r="A485" s="148"/>
      <c r="B485" s="149"/>
      <c r="C485" s="201" t="s">
        <v>700</v>
      </c>
      <c r="D485" s="202"/>
      <c r="E485" s="150">
        <v>44.59</v>
      </c>
      <c r="F485" s="172"/>
      <c r="G485" s="176"/>
    </row>
    <row r="486" spans="1:7" x14ac:dyDescent="0.2">
      <c r="A486" s="148"/>
      <c r="B486" s="149"/>
      <c r="C486" s="201" t="s">
        <v>701</v>
      </c>
      <c r="D486" s="202"/>
      <c r="E486" s="150">
        <v>14.47</v>
      </c>
      <c r="F486" s="172"/>
      <c r="G486" s="176"/>
    </row>
    <row r="487" spans="1:7" ht="22.5" x14ac:dyDescent="0.2">
      <c r="A487" s="142">
        <v>181</v>
      </c>
      <c r="B487" s="143" t="s">
        <v>702</v>
      </c>
      <c r="C487" s="144" t="s">
        <v>703</v>
      </c>
      <c r="D487" s="145" t="s">
        <v>102</v>
      </c>
      <c r="E487" s="146">
        <v>49.99</v>
      </c>
      <c r="F487" s="170"/>
      <c r="G487" s="171">
        <f>E487*F487</f>
        <v>0</v>
      </c>
    </row>
    <row r="488" spans="1:7" x14ac:dyDescent="0.2">
      <c r="A488" s="148"/>
      <c r="B488" s="149"/>
      <c r="C488" s="201" t="s">
        <v>704</v>
      </c>
      <c r="D488" s="202"/>
      <c r="E488" s="150">
        <v>23.114999999999998</v>
      </c>
      <c r="F488" s="172"/>
      <c r="G488" s="176"/>
    </row>
    <row r="489" spans="1:7" x14ac:dyDescent="0.2">
      <c r="A489" s="148"/>
      <c r="B489" s="149"/>
      <c r="C489" s="201" t="s">
        <v>705</v>
      </c>
      <c r="D489" s="202"/>
      <c r="E489" s="150">
        <v>26.875</v>
      </c>
      <c r="F489" s="172"/>
      <c r="G489" s="176"/>
    </row>
    <row r="490" spans="1:7" x14ac:dyDescent="0.2">
      <c r="A490" s="142">
        <v>182</v>
      </c>
      <c r="B490" s="143" t="s">
        <v>706</v>
      </c>
      <c r="C490" s="144" t="s">
        <v>707</v>
      </c>
      <c r="D490" s="145" t="s">
        <v>102</v>
      </c>
      <c r="E490" s="146">
        <v>51.489699999999999</v>
      </c>
      <c r="F490" s="170"/>
      <c r="G490" s="171">
        <f>E490*F490</f>
        <v>0</v>
      </c>
    </row>
    <row r="491" spans="1:7" x14ac:dyDescent="0.2">
      <c r="A491" s="148"/>
      <c r="B491" s="149"/>
      <c r="C491" s="201" t="s">
        <v>708</v>
      </c>
      <c r="D491" s="202"/>
      <c r="E491" s="150">
        <v>51.489699999999999</v>
      </c>
      <c r="F491" s="172"/>
      <c r="G491" s="176"/>
    </row>
    <row r="492" spans="1:7" x14ac:dyDescent="0.2">
      <c r="A492" s="142">
        <v>183</v>
      </c>
      <c r="B492" s="143" t="s">
        <v>709</v>
      </c>
      <c r="C492" s="144" t="s">
        <v>710</v>
      </c>
      <c r="D492" s="145" t="s">
        <v>56</v>
      </c>
      <c r="E492" s="146">
        <v>939.30892100000005</v>
      </c>
      <c r="F492" s="226"/>
      <c r="G492" s="178">
        <f>E492*F492</f>
        <v>0</v>
      </c>
    </row>
    <row r="493" spans="1:7" x14ac:dyDescent="0.2">
      <c r="A493" s="151"/>
      <c r="B493" s="152" t="s">
        <v>72</v>
      </c>
      <c r="C493" s="153" t="str">
        <f>CONCATENATE(B483," ",C483)</f>
        <v>776 Podlahy povlakové</v>
      </c>
      <c r="D493" s="154"/>
      <c r="E493" s="155"/>
      <c r="F493" s="156"/>
      <c r="G493" s="157">
        <f>SUM(G483:G492)</f>
        <v>0</v>
      </c>
    </row>
    <row r="494" spans="1:7" x14ac:dyDescent="0.2">
      <c r="A494" s="136" t="s">
        <v>68</v>
      </c>
      <c r="B494" s="137" t="s">
        <v>711</v>
      </c>
      <c r="C494" s="138" t="s">
        <v>712</v>
      </c>
      <c r="D494" s="139"/>
      <c r="E494" s="140"/>
      <c r="F494" s="140"/>
      <c r="G494" s="141"/>
    </row>
    <row r="495" spans="1:7" ht="22.5" x14ac:dyDescent="0.2">
      <c r="A495" s="142">
        <v>184</v>
      </c>
      <c r="B495" s="143" t="s">
        <v>713</v>
      </c>
      <c r="C495" s="144" t="s">
        <v>714</v>
      </c>
      <c r="D495" s="145" t="s">
        <v>102</v>
      </c>
      <c r="E495" s="146">
        <v>140.72999999999999</v>
      </c>
      <c r="F495" s="170"/>
      <c r="G495" s="171">
        <f>E495*F495</f>
        <v>0</v>
      </c>
    </row>
    <row r="496" spans="1:7" x14ac:dyDescent="0.2">
      <c r="A496" s="148"/>
      <c r="B496" s="149"/>
      <c r="C496" s="201" t="s">
        <v>715</v>
      </c>
      <c r="D496" s="202"/>
      <c r="E496" s="150">
        <v>0</v>
      </c>
      <c r="F496" s="172"/>
      <c r="G496" s="176"/>
    </row>
    <row r="497" spans="1:7" x14ac:dyDescent="0.2">
      <c r="A497" s="148"/>
      <c r="B497" s="149"/>
      <c r="C497" s="201" t="s">
        <v>716</v>
      </c>
      <c r="D497" s="202"/>
      <c r="E497" s="150">
        <v>15.66</v>
      </c>
      <c r="F497" s="172"/>
      <c r="G497" s="176"/>
    </row>
    <row r="498" spans="1:7" x14ac:dyDescent="0.2">
      <c r="A498" s="148"/>
      <c r="B498" s="149"/>
      <c r="C498" s="201" t="s">
        <v>717</v>
      </c>
      <c r="D498" s="202"/>
      <c r="E498" s="150">
        <v>-1.65</v>
      </c>
      <c r="F498" s="172"/>
      <c r="G498" s="176"/>
    </row>
    <row r="499" spans="1:7" x14ac:dyDescent="0.2">
      <c r="A499" s="148"/>
      <c r="B499" s="149"/>
      <c r="C499" s="208" t="s">
        <v>172</v>
      </c>
      <c r="D499" s="202"/>
      <c r="E499" s="166">
        <v>14.01</v>
      </c>
      <c r="F499" s="172"/>
      <c r="G499" s="176"/>
    </row>
    <row r="500" spans="1:7" x14ac:dyDescent="0.2">
      <c r="A500" s="148"/>
      <c r="B500" s="149"/>
      <c r="C500" s="201" t="s">
        <v>718</v>
      </c>
      <c r="D500" s="202"/>
      <c r="E500" s="150">
        <v>5.4</v>
      </c>
      <c r="F500" s="172"/>
      <c r="G500" s="176"/>
    </row>
    <row r="501" spans="1:7" x14ac:dyDescent="0.2">
      <c r="A501" s="148"/>
      <c r="B501" s="149"/>
      <c r="C501" s="208" t="s">
        <v>172</v>
      </c>
      <c r="D501" s="202"/>
      <c r="E501" s="166">
        <v>5.4</v>
      </c>
      <c r="F501" s="172"/>
      <c r="G501" s="176"/>
    </row>
    <row r="502" spans="1:7" x14ac:dyDescent="0.2">
      <c r="A502" s="148"/>
      <c r="B502" s="149"/>
      <c r="C502" s="201" t="s">
        <v>719</v>
      </c>
      <c r="D502" s="202"/>
      <c r="E502" s="150">
        <v>0</v>
      </c>
      <c r="F502" s="172"/>
      <c r="G502" s="176"/>
    </row>
    <row r="503" spans="1:7" x14ac:dyDescent="0.2">
      <c r="A503" s="148"/>
      <c r="B503" s="149"/>
      <c r="C503" s="201" t="s">
        <v>720</v>
      </c>
      <c r="D503" s="202"/>
      <c r="E503" s="150">
        <v>121.32</v>
      </c>
      <c r="F503" s="172"/>
      <c r="G503" s="176"/>
    </row>
    <row r="504" spans="1:7" x14ac:dyDescent="0.2">
      <c r="A504" s="148"/>
      <c r="B504" s="149"/>
      <c r="C504" s="208" t="s">
        <v>172</v>
      </c>
      <c r="D504" s="202"/>
      <c r="E504" s="166">
        <v>121.32</v>
      </c>
      <c r="F504" s="172"/>
      <c r="G504" s="176"/>
    </row>
    <row r="505" spans="1:7" x14ac:dyDescent="0.2">
      <c r="A505" s="142">
        <v>185</v>
      </c>
      <c r="B505" s="143" t="s">
        <v>721</v>
      </c>
      <c r="C505" s="144" t="s">
        <v>722</v>
      </c>
      <c r="D505" s="145" t="s">
        <v>102</v>
      </c>
      <c r="E505" s="146">
        <v>151.98840000000001</v>
      </c>
      <c r="F505" s="170"/>
      <c r="G505" s="171">
        <f>E505*F505</f>
        <v>0</v>
      </c>
    </row>
    <row r="506" spans="1:7" x14ac:dyDescent="0.2">
      <c r="A506" s="148"/>
      <c r="B506" s="149"/>
      <c r="C506" s="201" t="s">
        <v>723</v>
      </c>
      <c r="D506" s="202"/>
      <c r="E506" s="150">
        <v>151.98840000000001</v>
      </c>
      <c r="F506" s="173"/>
      <c r="G506" s="177"/>
    </row>
    <row r="507" spans="1:7" x14ac:dyDescent="0.2">
      <c r="A507" s="142">
        <v>186</v>
      </c>
      <c r="B507" s="143" t="s">
        <v>724</v>
      </c>
      <c r="C507" s="144" t="s">
        <v>725</v>
      </c>
      <c r="D507" s="145" t="s">
        <v>56</v>
      </c>
      <c r="E507" s="146">
        <v>1727.657772</v>
      </c>
      <c r="F507" s="170"/>
      <c r="G507" s="147">
        <f>E507*F507</f>
        <v>0</v>
      </c>
    </row>
    <row r="508" spans="1:7" x14ac:dyDescent="0.2">
      <c r="A508" s="151"/>
      <c r="B508" s="152" t="s">
        <v>72</v>
      </c>
      <c r="C508" s="153" t="str">
        <f>CONCATENATE(B494," ",C494)</f>
        <v>781 Obklady keramické</v>
      </c>
      <c r="D508" s="154"/>
      <c r="E508" s="155"/>
      <c r="F508" s="156"/>
      <c r="G508" s="157">
        <f>SUM(G494:G507)</f>
        <v>0</v>
      </c>
    </row>
    <row r="509" spans="1:7" x14ac:dyDescent="0.2">
      <c r="A509" s="136" t="s">
        <v>68</v>
      </c>
      <c r="B509" s="137" t="s">
        <v>726</v>
      </c>
      <c r="C509" s="138" t="s">
        <v>727</v>
      </c>
      <c r="D509" s="139"/>
      <c r="E509" s="140"/>
      <c r="F509" s="140"/>
      <c r="G509" s="141"/>
    </row>
    <row r="510" spans="1:7" x14ac:dyDescent="0.2">
      <c r="A510" s="142">
        <v>187</v>
      </c>
      <c r="B510" s="143" t="s">
        <v>728</v>
      </c>
      <c r="C510" s="144" t="s">
        <v>729</v>
      </c>
      <c r="D510" s="145" t="s">
        <v>102</v>
      </c>
      <c r="E510" s="146">
        <v>84.7</v>
      </c>
      <c r="F510" s="170"/>
      <c r="G510" s="147">
        <f>E510*F510</f>
        <v>0</v>
      </c>
    </row>
    <row r="511" spans="1:7" x14ac:dyDescent="0.2">
      <c r="A511" s="148"/>
      <c r="B511" s="149"/>
      <c r="C511" s="201" t="s">
        <v>730</v>
      </c>
      <c r="D511" s="202"/>
      <c r="E511" s="150">
        <v>84.7</v>
      </c>
      <c r="F511" s="173"/>
      <c r="G511" s="175"/>
    </row>
    <row r="512" spans="1:7" x14ac:dyDescent="0.2">
      <c r="A512" s="151"/>
      <c r="B512" s="152" t="s">
        <v>72</v>
      </c>
      <c r="C512" s="153" t="str">
        <f>CONCATENATE(B509," ",C509)</f>
        <v>783 Nátěry</v>
      </c>
      <c r="D512" s="154"/>
      <c r="E512" s="155"/>
      <c r="F512" s="156"/>
      <c r="G512" s="157">
        <f>SUM(G509:G511)</f>
        <v>0</v>
      </c>
    </row>
    <row r="513" spans="1:7" x14ac:dyDescent="0.2">
      <c r="A513" s="136" t="s">
        <v>68</v>
      </c>
      <c r="B513" s="137" t="s">
        <v>731</v>
      </c>
      <c r="C513" s="138" t="s">
        <v>732</v>
      </c>
      <c r="D513" s="139"/>
      <c r="E513" s="140"/>
      <c r="F513" s="140"/>
      <c r="G513" s="141"/>
    </row>
    <row r="514" spans="1:7" x14ac:dyDescent="0.2">
      <c r="A514" s="142">
        <v>188</v>
      </c>
      <c r="B514" s="143" t="s">
        <v>733</v>
      </c>
      <c r="C514" s="144" t="s">
        <v>734</v>
      </c>
      <c r="D514" s="145" t="s">
        <v>102</v>
      </c>
      <c r="E514" s="212">
        <v>1477.8815</v>
      </c>
      <c r="F514" s="170"/>
      <c r="G514" s="147">
        <f>E514*F514</f>
        <v>0</v>
      </c>
    </row>
    <row r="515" spans="1:7" x14ac:dyDescent="0.2">
      <c r="A515" s="142">
        <v>189</v>
      </c>
      <c r="B515" s="143" t="s">
        <v>735</v>
      </c>
      <c r="C515" s="144" t="s">
        <v>736</v>
      </c>
      <c r="D515" s="145" t="s">
        <v>102</v>
      </c>
      <c r="E515" s="146">
        <v>295.185</v>
      </c>
      <c r="F515" s="170"/>
      <c r="G515" s="147">
        <f>E515*F515</f>
        <v>0</v>
      </c>
    </row>
    <row r="516" spans="1:7" x14ac:dyDescent="0.2">
      <c r="A516" s="148"/>
      <c r="B516" s="149"/>
      <c r="C516" s="201" t="s">
        <v>737</v>
      </c>
      <c r="D516" s="202"/>
      <c r="E516" s="150">
        <v>199.39</v>
      </c>
      <c r="F516" s="172"/>
      <c r="G516" s="174"/>
    </row>
    <row r="517" spans="1:7" x14ac:dyDescent="0.2">
      <c r="A517" s="148"/>
      <c r="B517" s="149"/>
      <c r="C517" s="201" t="s">
        <v>738</v>
      </c>
      <c r="D517" s="202"/>
      <c r="E517" s="150">
        <v>95.795000000000002</v>
      </c>
      <c r="F517" s="172"/>
      <c r="G517" s="174"/>
    </row>
    <row r="518" spans="1:7" x14ac:dyDescent="0.2">
      <c r="A518" s="148"/>
      <c r="B518" s="149"/>
      <c r="C518" s="208" t="s">
        <v>172</v>
      </c>
      <c r="D518" s="202"/>
      <c r="E518" s="166">
        <v>295.185</v>
      </c>
      <c r="F518" s="173"/>
      <c r="G518" s="175"/>
    </row>
    <row r="519" spans="1:7" ht="22.5" x14ac:dyDescent="0.2">
      <c r="A519" s="142">
        <v>190</v>
      </c>
      <c r="B519" s="143" t="s">
        <v>739</v>
      </c>
      <c r="C519" s="144" t="s">
        <v>740</v>
      </c>
      <c r="D519" s="145" t="s">
        <v>102</v>
      </c>
      <c r="E519" s="212">
        <v>1477.8815</v>
      </c>
      <c r="F519" s="170"/>
      <c r="G519" s="147">
        <f>E519*F519</f>
        <v>0</v>
      </c>
    </row>
    <row r="520" spans="1:7" x14ac:dyDescent="0.2">
      <c r="A520" s="148"/>
      <c r="B520" s="149"/>
      <c r="C520" s="201" t="s">
        <v>741</v>
      </c>
      <c r="D520" s="202"/>
      <c r="E520" s="150">
        <v>0</v>
      </c>
      <c r="F520" s="172"/>
      <c r="G520" s="176"/>
    </row>
    <row r="521" spans="1:7" x14ac:dyDescent="0.2">
      <c r="A521" s="148"/>
      <c r="B521" s="149"/>
      <c r="C521" s="201" t="s">
        <v>742</v>
      </c>
      <c r="D521" s="202"/>
      <c r="E521" s="150">
        <v>204.1225</v>
      </c>
      <c r="F521" s="172"/>
      <c r="G521" s="176"/>
    </row>
    <row r="522" spans="1:7" x14ac:dyDescent="0.2">
      <c r="A522" s="148"/>
      <c r="B522" s="149"/>
      <c r="C522" s="201" t="s">
        <v>743</v>
      </c>
      <c r="D522" s="202"/>
      <c r="E522" s="150">
        <v>300.43</v>
      </c>
      <c r="F522" s="172"/>
      <c r="G522" s="176"/>
    </row>
    <row r="523" spans="1:7" x14ac:dyDescent="0.2">
      <c r="A523" s="148"/>
      <c r="B523" s="149"/>
      <c r="C523" s="201" t="s">
        <v>744</v>
      </c>
      <c r="D523" s="202"/>
      <c r="E523" s="150">
        <v>56.7</v>
      </c>
      <c r="F523" s="172"/>
      <c r="G523" s="176"/>
    </row>
    <row r="524" spans="1:7" x14ac:dyDescent="0.2">
      <c r="A524" s="148"/>
      <c r="B524" s="149"/>
      <c r="C524" s="201" t="s">
        <v>745</v>
      </c>
      <c r="D524" s="202"/>
      <c r="E524" s="150">
        <v>145.714</v>
      </c>
      <c r="F524" s="172"/>
      <c r="G524" s="176"/>
    </row>
    <row r="525" spans="1:7" x14ac:dyDescent="0.2">
      <c r="A525" s="148"/>
      <c r="B525" s="149"/>
      <c r="C525" s="208" t="s">
        <v>172</v>
      </c>
      <c r="D525" s="202"/>
      <c r="E525" s="166">
        <v>706.9665</v>
      </c>
      <c r="F525" s="172"/>
      <c r="G525" s="176"/>
    </row>
    <row r="526" spans="1:7" x14ac:dyDescent="0.2">
      <c r="A526" s="148"/>
      <c r="B526" s="149"/>
      <c r="C526" s="201" t="s">
        <v>746</v>
      </c>
      <c r="D526" s="202"/>
      <c r="E526" s="150">
        <v>0</v>
      </c>
      <c r="F526" s="172"/>
      <c r="G526" s="176"/>
    </row>
    <row r="527" spans="1:7" x14ac:dyDescent="0.2">
      <c r="A527" s="148"/>
      <c r="B527" s="149"/>
      <c r="C527" s="201" t="s">
        <v>747</v>
      </c>
      <c r="D527" s="202"/>
      <c r="E527" s="150">
        <v>571.57000000000005</v>
      </c>
      <c r="F527" s="172"/>
      <c r="G527" s="176"/>
    </row>
    <row r="528" spans="1:7" x14ac:dyDescent="0.2">
      <c r="A528" s="148"/>
      <c r="B528" s="149"/>
      <c r="C528" s="201" t="s">
        <v>748</v>
      </c>
      <c r="D528" s="202"/>
      <c r="E528" s="150">
        <v>190.625</v>
      </c>
      <c r="F528" s="172"/>
      <c r="G528" s="176"/>
    </row>
    <row r="529" spans="1:7" x14ac:dyDescent="0.2">
      <c r="A529" s="148"/>
      <c r="B529" s="149"/>
      <c r="C529" s="201" t="s">
        <v>749</v>
      </c>
      <c r="D529" s="202"/>
      <c r="E529" s="150">
        <v>192.94749999999999</v>
      </c>
      <c r="F529" s="172"/>
      <c r="G529" s="176"/>
    </row>
    <row r="530" spans="1:7" x14ac:dyDescent="0.2">
      <c r="A530" s="148"/>
      <c r="B530" s="149"/>
      <c r="C530" s="201" t="s">
        <v>750</v>
      </c>
      <c r="D530" s="202"/>
      <c r="E530" s="150">
        <v>88.394999999999996</v>
      </c>
      <c r="F530" s="172"/>
      <c r="G530" s="176"/>
    </row>
    <row r="531" spans="1:7" x14ac:dyDescent="0.2">
      <c r="A531" s="148"/>
      <c r="B531" s="149"/>
      <c r="C531" s="201" t="s">
        <v>751</v>
      </c>
      <c r="D531" s="202"/>
      <c r="E531" s="150">
        <v>164.64</v>
      </c>
      <c r="F531" s="172"/>
      <c r="G531" s="176"/>
    </row>
    <row r="532" spans="1:7" x14ac:dyDescent="0.2">
      <c r="A532" s="148"/>
      <c r="B532" s="149"/>
      <c r="C532" s="208" t="s">
        <v>172</v>
      </c>
      <c r="D532" s="202"/>
      <c r="E532" s="166">
        <v>1208.1775000000002</v>
      </c>
      <c r="F532" s="172"/>
      <c r="G532" s="176"/>
    </row>
    <row r="533" spans="1:7" x14ac:dyDescent="0.2">
      <c r="A533" s="148"/>
      <c r="B533" s="149"/>
      <c r="C533" s="201" t="s">
        <v>752</v>
      </c>
      <c r="D533" s="202"/>
      <c r="E533" s="150">
        <v>0</v>
      </c>
      <c r="F533" s="172"/>
      <c r="G533" s="176"/>
    </row>
    <row r="534" spans="1:7" x14ac:dyDescent="0.2">
      <c r="A534" s="148"/>
      <c r="B534" s="149"/>
      <c r="C534" s="201" t="s">
        <v>753</v>
      </c>
      <c r="D534" s="202"/>
      <c r="E534" s="150">
        <v>-126.72</v>
      </c>
      <c r="F534" s="172"/>
      <c r="G534" s="176"/>
    </row>
    <row r="535" spans="1:7" x14ac:dyDescent="0.2">
      <c r="A535" s="148"/>
      <c r="B535" s="149"/>
      <c r="C535" s="201" t="s">
        <v>754</v>
      </c>
      <c r="D535" s="202"/>
      <c r="E535" s="150">
        <v>-84.7</v>
      </c>
      <c r="F535" s="172"/>
      <c r="G535" s="176"/>
    </row>
    <row r="536" spans="1:7" x14ac:dyDescent="0.2">
      <c r="A536" s="148"/>
      <c r="B536" s="149"/>
      <c r="C536" s="201" t="s">
        <v>755</v>
      </c>
      <c r="D536" s="202"/>
      <c r="E536" s="150">
        <v>-34.86</v>
      </c>
      <c r="F536" s="172"/>
      <c r="G536" s="176"/>
    </row>
    <row r="537" spans="1:7" x14ac:dyDescent="0.2">
      <c r="A537" s="148"/>
      <c r="B537" s="149"/>
      <c r="C537" s="201" t="s">
        <v>756</v>
      </c>
      <c r="D537" s="202"/>
      <c r="E537" s="150">
        <v>-11.692500000000001</v>
      </c>
      <c r="F537" s="172"/>
      <c r="G537" s="176"/>
    </row>
    <row r="538" spans="1:7" x14ac:dyDescent="0.2">
      <c r="A538" s="148"/>
      <c r="B538" s="149"/>
      <c r="C538" s="201" t="s">
        <v>757</v>
      </c>
      <c r="D538" s="202"/>
      <c r="E538" s="150">
        <v>-30.99</v>
      </c>
      <c r="F538" s="172"/>
      <c r="G538" s="176"/>
    </row>
    <row r="539" spans="1:7" x14ac:dyDescent="0.2">
      <c r="A539" s="148"/>
      <c r="B539" s="149"/>
      <c r="C539" s="201" t="s">
        <v>758</v>
      </c>
      <c r="D539" s="202"/>
      <c r="E539" s="150">
        <v>-45.14</v>
      </c>
      <c r="F539" s="172"/>
      <c r="G539" s="176"/>
    </row>
    <row r="540" spans="1:7" x14ac:dyDescent="0.2">
      <c r="A540" s="148"/>
      <c r="B540" s="149"/>
      <c r="C540" s="201" t="s">
        <v>759</v>
      </c>
      <c r="D540" s="202"/>
      <c r="E540" s="150">
        <v>-103.16</v>
      </c>
      <c r="F540" s="172"/>
      <c r="G540" s="176"/>
    </row>
    <row r="541" spans="1:7" x14ac:dyDescent="0.2">
      <c r="A541" s="148"/>
      <c r="B541" s="149"/>
      <c r="C541" s="208" t="s">
        <v>172</v>
      </c>
      <c r="D541" s="202"/>
      <c r="E541" s="166">
        <v>-437.26250000000005</v>
      </c>
      <c r="F541" s="173"/>
      <c r="G541" s="177"/>
    </row>
    <row r="542" spans="1:7" x14ac:dyDescent="0.2">
      <c r="A542" s="151"/>
      <c r="B542" s="152" t="s">
        <v>72</v>
      </c>
      <c r="C542" s="153" t="str">
        <f>CONCATENATE(B513," ",C513)</f>
        <v>784 Malby</v>
      </c>
      <c r="D542" s="154"/>
      <c r="E542" s="155"/>
      <c r="F542" s="156"/>
      <c r="G542" s="157">
        <f>SUM(G513:G541)</f>
        <v>0</v>
      </c>
    </row>
    <row r="543" spans="1:7" x14ac:dyDescent="0.2">
      <c r="A543" s="136" t="s">
        <v>68</v>
      </c>
      <c r="B543" s="137" t="s">
        <v>760</v>
      </c>
      <c r="C543" s="138" t="s">
        <v>761</v>
      </c>
      <c r="D543" s="139"/>
      <c r="E543" s="140"/>
      <c r="F543" s="140"/>
      <c r="G543" s="141"/>
    </row>
    <row r="544" spans="1:7" x14ac:dyDescent="0.2">
      <c r="A544" s="142">
        <v>191</v>
      </c>
      <c r="B544" s="143" t="s">
        <v>762</v>
      </c>
      <c r="C544" s="223" t="s">
        <v>763</v>
      </c>
      <c r="D544" s="224" t="s">
        <v>344</v>
      </c>
      <c r="E544" s="212">
        <v>201.17455810000001</v>
      </c>
      <c r="F544" s="170"/>
      <c r="G544" s="147">
        <f>E544*F544</f>
        <v>0</v>
      </c>
    </row>
    <row r="545" spans="1:7" ht="22.5" x14ac:dyDescent="0.2">
      <c r="A545" s="142">
        <v>192</v>
      </c>
      <c r="B545" s="143" t="s">
        <v>764</v>
      </c>
      <c r="C545" s="223" t="s">
        <v>765</v>
      </c>
      <c r="D545" s="224" t="s">
        <v>344</v>
      </c>
      <c r="E545" s="212">
        <v>201.17455810000001</v>
      </c>
      <c r="F545" s="170"/>
      <c r="G545" s="147">
        <f>E545*F545</f>
        <v>0</v>
      </c>
    </row>
    <row r="546" spans="1:7" x14ac:dyDescent="0.2">
      <c r="A546" s="142">
        <v>193</v>
      </c>
      <c r="B546" s="143" t="s">
        <v>766</v>
      </c>
      <c r="C546" s="223" t="s">
        <v>767</v>
      </c>
      <c r="D546" s="224" t="s">
        <v>344</v>
      </c>
      <c r="E546" s="212">
        <v>24.5581</v>
      </c>
      <c r="F546" s="170"/>
      <c r="G546" s="147">
        <f>E546*F546</f>
        <v>0</v>
      </c>
    </row>
    <row r="547" spans="1:7" x14ac:dyDescent="0.2">
      <c r="A547" s="142">
        <v>194</v>
      </c>
      <c r="B547" s="143" t="s">
        <v>768</v>
      </c>
      <c r="C547" s="223" t="s">
        <v>769</v>
      </c>
      <c r="D547" s="224" t="s">
        <v>344</v>
      </c>
      <c r="E547" s="212">
        <v>49.116199999999999</v>
      </c>
      <c r="F547" s="170"/>
      <c r="G547" s="147">
        <f>E547*F547</f>
        <v>0</v>
      </c>
    </row>
    <row r="548" spans="1:7" x14ac:dyDescent="0.2">
      <c r="A548" s="151"/>
      <c r="B548" s="152" t="s">
        <v>72</v>
      </c>
      <c r="C548" s="153" t="str">
        <f>CONCATENATE(B543," ",C543)</f>
        <v>D96 Přesuny suti a vybouraných hmot</v>
      </c>
      <c r="D548" s="154"/>
      <c r="E548" s="155"/>
      <c r="F548" s="156"/>
      <c r="G548" s="157">
        <f>SUM(G543:G547)</f>
        <v>0</v>
      </c>
    </row>
    <row r="549" spans="1:7" x14ac:dyDescent="0.2">
      <c r="E549" s="124"/>
    </row>
    <row r="550" spans="1:7" x14ac:dyDescent="0.2">
      <c r="E550" s="124"/>
    </row>
    <row r="551" spans="1:7" x14ac:dyDescent="0.2">
      <c r="E551" s="124"/>
    </row>
    <row r="552" spans="1:7" x14ac:dyDescent="0.2">
      <c r="E552" s="124"/>
    </row>
    <row r="553" spans="1:7" x14ac:dyDescent="0.2">
      <c r="E553" s="124"/>
    </row>
    <row r="554" spans="1:7" x14ac:dyDescent="0.2">
      <c r="E554" s="124"/>
    </row>
    <row r="555" spans="1:7" x14ac:dyDescent="0.2">
      <c r="E555" s="124"/>
    </row>
    <row r="556" spans="1:7" x14ac:dyDescent="0.2">
      <c r="E556" s="124"/>
    </row>
    <row r="557" spans="1:7" x14ac:dyDescent="0.2">
      <c r="E557" s="124"/>
    </row>
    <row r="558" spans="1:7" x14ac:dyDescent="0.2">
      <c r="E558" s="124"/>
    </row>
    <row r="559" spans="1:7" x14ac:dyDescent="0.2">
      <c r="E559" s="124"/>
    </row>
    <row r="560" spans="1:7" x14ac:dyDescent="0.2">
      <c r="E560" s="124"/>
    </row>
    <row r="561" spans="5:5" x14ac:dyDescent="0.2">
      <c r="E561" s="124"/>
    </row>
    <row r="562" spans="5:5" x14ac:dyDescent="0.2">
      <c r="E562" s="124"/>
    </row>
    <row r="563" spans="5:5" x14ac:dyDescent="0.2">
      <c r="E563" s="124"/>
    </row>
    <row r="564" spans="5:5" x14ac:dyDescent="0.2">
      <c r="E564" s="124"/>
    </row>
    <row r="565" spans="5:5" x14ac:dyDescent="0.2">
      <c r="E565" s="124"/>
    </row>
    <row r="566" spans="5:5" x14ac:dyDescent="0.2">
      <c r="E566" s="124"/>
    </row>
    <row r="567" spans="5:5" x14ac:dyDescent="0.2">
      <c r="E567" s="124"/>
    </row>
    <row r="568" spans="5:5" x14ac:dyDescent="0.2">
      <c r="E568" s="124"/>
    </row>
    <row r="569" spans="5:5" x14ac:dyDescent="0.2">
      <c r="E569" s="124"/>
    </row>
    <row r="570" spans="5:5" x14ac:dyDescent="0.2">
      <c r="E570" s="124"/>
    </row>
    <row r="571" spans="5:5" x14ac:dyDescent="0.2">
      <c r="E571" s="124"/>
    </row>
    <row r="572" spans="5:5" x14ac:dyDescent="0.2">
      <c r="E572" s="124"/>
    </row>
    <row r="573" spans="5:5" x14ac:dyDescent="0.2">
      <c r="E573" s="124"/>
    </row>
    <row r="574" spans="5:5" x14ac:dyDescent="0.2">
      <c r="E574" s="124"/>
    </row>
    <row r="575" spans="5:5" x14ac:dyDescent="0.2">
      <c r="E575" s="124"/>
    </row>
    <row r="576" spans="5:5" x14ac:dyDescent="0.2">
      <c r="E576" s="124"/>
    </row>
    <row r="577" spans="5:5" x14ac:dyDescent="0.2">
      <c r="E577" s="124"/>
    </row>
    <row r="578" spans="5:5" x14ac:dyDescent="0.2">
      <c r="E578" s="124"/>
    </row>
    <row r="579" spans="5:5" x14ac:dyDescent="0.2">
      <c r="E579" s="124"/>
    </row>
    <row r="580" spans="5:5" x14ac:dyDescent="0.2">
      <c r="E580" s="124"/>
    </row>
    <row r="581" spans="5:5" x14ac:dyDescent="0.2">
      <c r="E581" s="124"/>
    </row>
    <row r="582" spans="5:5" x14ac:dyDescent="0.2">
      <c r="E582" s="124"/>
    </row>
    <row r="583" spans="5:5" x14ac:dyDescent="0.2">
      <c r="E583" s="124"/>
    </row>
    <row r="584" spans="5:5" x14ac:dyDescent="0.2">
      <c r="E584" s="124"/>
    </row>
    <row r="585" spans="5:5" x14ac:dyDescent="0.2">
      <c r="E585" s="124"/>
    </row>
    <row r="586" spans="5:5" x14ac:dyDescent="0.2">
      <c r="E586" s="124"/>
    </row>
    <row r="587" spans="5:5" x14ac:dyDescent="0.2">
      <c r="E587" s="124"/>
    </row>
    <row r="588" spans="5:5" x14ac:dyDescent="0.2">
      <c r="E588" s="124"/>
    </row>
    <row r="589" spans="5:5" x14ac:dyDescent="0.2">
      <c r="E589" s="124"/>
    </row>
    <row r="590" spans="5:5" x14ac:dyDescent="0.2">
      <c r="E590" s="124"/>
    </row>
    <row r="591" spans="5:5" x14ac:dyDescent="0.2">
      <c r="E591" s="124"/>
    </row>
    <row r="592" spans="5:5" x14ac:dyDescent="0.2">
      <c r="E592" s="124"/>
    </row>
    <row r="593" spans="1:7" x14ac:dyDescent="0.2">
      <c r="E593" s="124"/>
    </row>
    <row r="594" spans="1:7" x14ac:dyDescent="0.2">
      <c r="E594" s="124"/>
    </row>
    <row r="595" spans="1:7" x14ac:dyDescent="0.2">
      <c r="E595" s="124"/>
    </row>
    <row r="596" spans="1:7" x14ac:dyDescent="0.2">
      <c r="E596" s="124"/>
    </row>
    <row r="597" spans="1:7" x14ac:dyDescent="0.2">
      <c r="E597" s="124"/>
    </row>
    <row r="598" spans="1:7" x14ac:dyDescent="0.2">
      <c r="E598" s="124"/>
    </row>
    <row r="599" spans="1:7" x14ac:dyDescent="0.2">
      <c r="E599" s="124"/>
    </row>
    <row r="600" spans="1:7" x14ac:dyDescent="0.2">
      <c r="E600" s="124"/>
    </row>
    <row r="601" spans="1:7" x14ac:dyDescent="0.2">
      <c r="E601" s="124"/>
    </row>
    <row r="602" spans="1:7" x14ac:dyDescent="0.2">
      <c r="E602" s="124"/>
    </row>
    <row r="603" spans="1:7" x14ac:dyDescent="0.2">
      <c r="E603" s="124"/>
    </row>
    <row r="604" spans="1:7" x14ac:dyDescent="0.2">
      <c r="E604" s="124"/>
    </row>
    <row r="605" spans="1:7" x14ac:dyDescent="0.2">
      <c r="E605" s="124"/>
    </row>
    <row r="606" spans="1:7" x14ac:dyDescent="0.2">
      <c r="E606" s="124"/>
    </row>
    <row r="607" spans="1:7" x14ac:dyDescent="0.2">
      <c r="A607" s="158"/>
      <c r="B607" s="158"/>
    </row>
    <row r="608" spans="1:7" x14ac:dyDescent="0.2">
      <c r="C608" s="159"/>
      <c r="D608" s="159"/>
      <c r="E608" s="160"/>
      <c r="F608" s="159"/>
      <c r="G608" s="161"/>
    </row>
    <row r="609" spans="1:2" x14ac:dyDescent="0.2">
      <c r="A609" s="158"/>
      <c r="B609" s="158"/>
    </row>
  </sheetData>
  <mergeCells count="289">
    <mergeCell ref="C536:D536"/>
    <mergeCell ref="C537:D537"/>
    <mergeCell ref="C538:D538"/>
    <mergeCell ref="C539:D539"/>
    <mergeCell ref="C496:D496"/>
    <mergeCell ref="C497:D497"/>
    <mergeCell ref="C498:D498"/>
    <mergeCell ref="C499:D499"/>
    <mergeCell ref="C500:D500"/>
    <mergeCell ref="C501:D501"/>
    <mergeCell ref="C502:D502"/>
    <mergeCell ref="C503:D503"/>
    <mergeCell ref="C485:D485"/>
    <mergeCell ref="C486:D486"/>
    <mergeCell ref="C488:D488"/>
    <mergeCell ref="C489:D489"/>
    <mergeCell ref="C491:D491"/>
    <mergeCell ref="C479:D479"/>
    <mergeCell ref="C480:D480"/>
    <mergeCell ref="C540:D540"/>
    <mergeCell ref="C541:D541"/>
    <mergeCell ref="C530:D530"/>
    <mergeCell ref="C531:D531"/>
    <mergeCell ref="C532:D532"/>
    <mergeCell ref="C533:D533"/>
    <mergeCell ref="C534:D534"/>
    <mergeCell ref="C535:D535"/>
    <mergeCell ref="C504:D504"/>
    <mergeCell ref="C506:D506"/>
    <mergeCell ref="C511:D511"/>
    <mergeCell ref="C526:D526"/>
    <mergeCell ref="C527:D527"/>
    <mergeCell ref="C528:D528"/>
    <mergeCell ref="C529:D529"/>
    <mergeCell ref="C516:D516"/>
    <mergeCell ref="C517:D517"/>
    <mergeCell ref="C518:D518"/>
    <mergeCell ref="C520:D520"/>
    <mergeCell ref="C521:D521"/>
    <mergeCell ref="C522:D522"/>
    <mergeCell ref="C523:D523"/>
    <mergeCell ref="C524:D524"/>
    <mergeCell ref="C525:D525"/>
    <mergeCell ref="C481:D481"/>
    <mergeCell ref="C465:D465"/>
    <mergeCell ref="C470:D470"/>
    <mergeCell ref="C471:D471"/>
    <mergeCell ref="C472:D472"/>
    <mergeCell ref="C474:D474"/>
    <mergeCell ref="C457:D457"/>
    <mergeCell ref="C458:D458"/>
    <mergeCell ref="C459:D459"/>
    <mergeCell ref="C460:D460"/>
    <mergeCell ref="C461:D461"/>
    <mergeCell ref="C462:D462"/>
    <mergeCell ref="C463:D463"/>
    <mergeCell ref="C449:D449"/>
    <mergeCell ref="C450:D450"/>
    <mergeCell ref="C443:D443"/>
    <mergeCell ref="C444:D444"/>
    <mergeCell ref="C445:D445"/>
    <mergeCell ref="C446:D446"/>
    <mergeCell ref="C447:D447"/>
    <mergeCell ref="C448:D448"/>
    <mergeCell ref="C429:D429"/>
    <mergeCell ref="C431:D431"/>
    <mergeCell ref="C434:D434"/>
    <mergeCell ref="C435:D435"/>
    <mergeCell ref="C439:D439"/>
    <mergeCell ref="C440:D440"/>
    <mergeCell ref="C441:D441"/>
    <mergeCell ref="C442:D442"/>
    <mergeCell ref="C411:D411"/>
    <mergeCell ref="C414:D414"/>
    <mergeCell ref="C415:D415"/>
    <mergeCell ref="C421:D421"/>
    <mergeCell ref="C422:D422"/>
    <mergeCell ref="C423:D423"/>
    <mergeCell ref="C424:D424"/>
    <mergeCell ref="C399:D399"/>
    <mergeCell ref="C400:D400"/>
    <mergeCell ref="C402:D402"/>
    <mergeCell ref="C403:D403"/>
    <mergeCell ref="C407:D407"/>
    <mergeCell ref="C409:D409"/>
    <mergeCell ref="C382:D382"/>
    <mergeCell ref="C387:D387"/>
    <mergeCell ref="C388:D388"/>
    <mergeCell ref="C389:D389"/>
    <mergeCell ref="C392:D392"/>
    <mergeCell ref="C394:D394"/>
    <mergeCell ref="C395:D395"/>
    <mergeCell ref="C398:D398"/>
    <mergeCell ref="C374:D374"/>
    <mergeCell ref="C375:D375"/>
    <mergeCell ref="C377:D377"/>
    <mergeCell ref="C378:D378"/>
    <mergeCell ref="C379:D379"/>
    <mergeCell ref="C380:D380"/>
    <mergeCell ref="C360:D360"/>
    <mergeCell ref="C362:D362"/>
    <mergeCell ref="C363:D363"/>
    <mergeCell ref="C366:D366"/>
    <mergeCell ref="C367:D367"/>
    <mergeCell ref="C370:D370"/>
    <mergeCell ref="C373:D373"/>
    <mergeCell ref="C345:D345"/>
    <mergeCell ref="C335:D335"/>
    <mergeCell ref="C336:D336"/>
    <mergeCell ref="C337:D337"/>
    <mergeCell ref="C339:D339"/>
    <mergeCell ref="C341:D341"/>
    <mergeCell ref="C343:D343"/>
    <mergeCell ref="C325:D325"/>
    <mergeCell ref="C326:D326"/>
    <mergeCell ref="C327:D327"/>
    <mergeCell ref="C329:D329"/>
    <mergeCell ref="C330:D330"/>
    <mergeCell ref="C332:D332"/>
    <mergeCell ref="C333:D333"/>
    <mergeCell ref="C334:D334"/>
    <mergeCell ref="C318:D318"/>
    <mergeCell ref="C320:D320"/>
    <mergeCell ref="C299:D299"/>
    <mergeCell ref="C300:D300"/>
    <mergeCell ref="C305:D305"/>
    <mergeCell ref="C307:D307"/>
    <mergeCell ref="C309:D309"/>
    <mergeCell ref="C311:D311"/>
    <mergeCell ref="C293:D293"/>
    <mergeCell ref="C294:D294"/>
    <mergeCell ref="C295:D295"/>
    <mergeCell ref="C296:D296"/>
    <mergeCell ref="C297:D297"/>
    <mergeCell ref="C286:D286"/>
    <mergeCell ref="C287:D287"/>
    <mergeCell ref="C288:D288"/>
    <mergeCell ref="C289:D289"/>
    <mergeCell ref="C290:D290"/>
    <mergeCell ref="C292:D292"/>
    <mergeCell ref="C279:D279"/>
    <mergeCell ref="C280:D280"/>
    <mergeCell ref="C282:D282"/>
    <mergeCell ref="C284:D284"/>
    <mergeCell ref="C285:D285"/>
    <mergeCell ref="C262:D262"/>
    <mergeCell ref="C264:D264"/>
    <mergeCell ref="C267:D267"/>
    <mergeCell ref="C268:D268"/>
    <mergeCell ref="C271:D271"/>
    <mergeCell ref="C273:D273"/>
    <mergeCell ref="C275:D275"/>
    <mergeCell ref="C277:D277"/>
    <mergeCell ref="C243:D243"/>
    <mergeCell ref="C247:D247"/>
    <mergeCell ref="C251:D251"/>
    <mergeCell ref="C256:D256"/>
    <mergeCell ref="C258:D258"/>
    <mergeCell ref="C219:D219"/>
    <mergeCell ref="C220:D220"/>
    <mergeCell ref="C222:D222"/>
    <mergeCell ref="C200:D200"/>
    <mergeCell ref="C201:D201"/>
    <mergeCell ref="C205:D205"/>
    <mergeCell ref="C207:D207"/>
    <mergeCell ref="C208:D208"/>
    <mergeCell ref="C210:D210"/>
    <mergeCell ref="C212:D212"/>
    <mergeCell ref="C217:D217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1:D181"/>
    <mergeCell ref="C182:D182"/>
    <mergeCell ref="C183:D183"/>
    <mergeCell ref="C185:D185"/>
    <mergeCell ref="C186:D186"/>
    <mergeCell ref="C187:D187"/>
    <mergeCell ref="C171:D171"/>
    <mergeCell ref="C172:D172"/>
    <mergeCell ref="C173:D173"/>
    <mergeCell ref="C175:D175"/>
    <mergeCell ref="C177:D177"/>
    <mergeCell ref="C178:D178"/>
    <mergeCell ref="C157:D157"/>
    <mergeCell ref="C158:D158"/>
    <mergeCell ref="C159:D159"/>
    <mergeCell ref="C161:D161"/>
    <mergeCell ref="C165:D165"/>
    <mergeCell ref="C167:D167"/>
    <mergeCell ref="C169:D169"/>
    <mergeCell ref="C170:D170"/>
    <mergeCell ref="C145:D145"/>
    <mergeCell ref="C150:D150"/>
    <mergeCell ref="C151:D151"/>
    <mergeCell ref="C152:D152"/>
    <mergeCell ref="C153:D153"/>
    <mergeCell ref="C154:D154"/>
    <mergeCell ref="C155:D155"/>
    <mergeCell ref="C156:D156"/>
    <mergeCell ref="C123:D123"/>
    <mergeCell ref="C128:D128"/>
    <mergeCell ref="C129:D129"/>
    <mergeCell ref="C134:D134"/>
    <mergeCell ref="C136:D136"/>
    <mergeCell ref="C139:D139"/>
    <mergeCell ref="C141:D141"/>
    <mergeCell ref="C143:D143"/>
    <mergeCell ref="C109:D109"/>
    <mergeCell ref="C110:D110"/>
    <mergeCell ref="C111:D111"/>
    <mergeCell ref="C112:D112"/>
    <mergeCell ref="C117:D117"/>
    <mergeCell ref="C119:D119"/>
    <mergeCell ref="C121:D121"/>
    <mergeCell ref="C122:D122"/>
    <mergeCell ref="C102:D102"/>
    <mergeCell ref="C104:D104"/>
    <mergeCell ref="C105:D105"/>
    <mergeCell ref="C106:D106"/>
    <mergeCell ref="C107:D107"/>
    <mergeCell ref="C108:D108"/>
    <mergeCell ref="C94:D94"/>
    <mergeCell ref="C97:D97"/>
    <mergeCell ref="C98:D98"/>
    <mergeCell ref="C99:D99"/>
    <mergeCell ref="C100:D100"/>
    <mergeCell ref="C101:D101"/>
    <mergeCell ref="C83:D83"/>
    <mergeCell ref="C85:D85"/>
    <mergeCell ref="C86:D86"/>
    <mergeCell ref="C87:D87"/>
    <mergeCell ref="C90:D90"/>
    <mergeCell ref="C92:D92"/>
    <mergeCell ref="C75:D75"/>
    <mergeCell ref="C76:D76"/>
    <mergeCell ref="C77:D77"/>
    <mergeCell ref="C78:D78"/>
    <mergeCell ref="C79:D79"/>
    <mergeCell ref="C81:D81"/>
    <mergeCell ref="C66:D66"/>
    <mergeCell ref="C68:D68"/>
    <mergeCell ref="C70:D70"/>
    <mergeCell ref="C71:D71"/>
    <mergeCell ref="C73:D73"/>
    <mergeCell ref="C74:D74"/>
    <mergeCell ref="C55:D55"/>
    <mergeCell ref="C56:D56"/>
    <mergeCell ref="C57:D57"/>
    <mergeCell ref="C58:D58"/>
    <mergeCell ref="C60:D60"/>
    <mergeCell ref="C62:D62"/>
    <mergeCell ref="C63:D63"/>
    <mergeCell ref="C65:D65"/>
    <mergeCell ref="C40:D40"/>
    <mergeCell ref="C42:D42"/>
    <mergeCell ref="C43:D43"/>
    <mergeCell ref="C45:D45"/>
    <mergeCell ref="C46:D46"/>
    <mergeCell ref="C48:D48"/>
    <mergeCell ref="C51:D51"/>
    <mergeCell ref="C26:D26"/>
    <mergeCell ref="C29:D29"/>
    <mergeCell ref="C30:D30"/>
    <mergeCell ref="C34:D34"/>
    <mergeCell ref="C35:D35"/>
    <mergeCell ref="C16:D16"/>
    <mergeCell ref="C18:D18"/>
    <mergeCell ref="C20:D20"/>
    <mergeCell ref="C21:D21"/>
    <mergeCell ref="C22:D22"/>
    <mergeCell ref="C24:D24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39370078740157483" bottom="0.59055118110236227" header="0.19685039370078741" footer="0.19685039370078741"/>
  <pageSetup paperSize="9" orientation="portrait" horizontalDpi="300" r:id="rId1"/>
  <headerFooter alignWithMargins="0">
    <oddFooter>&amp;L&amp;9Zpracováno programem BUILDpower,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Objednatel</vt:lpstr>
      <vt:lpstr>PocetMJ</vt:lpstr>
      <vt:lpstr>'Krycí list'!Print_Area</vt:lpstr>
      <vt:lpstr>Položky!Print_Area</vt:lpstr>
      <vt:lpstr>Rekapitulace!Print_Area</vt:lpstr>
      <vt:lpstr>Položky!Print_Titles</vt:lpstr>
      <vt:lpstr>Rekapitulace!Print_Titles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HP</cp:lastModifiedBy>
  <cp:lastPrinted>2026-02-25T17:42:21Z</cp:lastPrinted>
  <dcterms:created xsi:type="dcterms:W3CDTF">2024-04-07T07:42:49Z</dcterms:created>
  <dcterms:modified xsi:type="dcterms:W3CDTF">2026-02-25T17:42:24Z</dcterms:modified>
</cp:coreProperties>
</file>